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G41"/>
  <c r="F41"/>
  <c r="E41"/>
  <c r="H40"/>
  <c r="H39"/>
  <c r="H38"/>
  <c r="H37"/>
  <c r="H35"/>
  <c r="F35"/>
  <c r="E35"/>
  <c r="H32"/>
  <c r="F8"/>
  <c r="E8"/>
  <c r="H8"/>
  <c r="H44"/>
  <c r="H43"/>
  <c r="G8"/>
  <c r="D4"/>
  <c r="H42"/>
  <c r="F34"/>
  <c r="F33"/>
  <c r="E34"/>
  <c r="E33"/>
  <c r="C34"/>
  <c r="C33"/>
  <c r="C26"/>
  <c r="C25"/>
  <c r="C23"/>
  <c r="C22"/>
  <c r="C20"/>
  <c r="C19"/>
  <c r="C17"/>
  <c r="C16"/>
  <c r="G27"/>
  <c r="G24"/>
  <c r="G21"/>
  <c r="G18"/>
  <c r="G15"/>
  <c r="G12"/>
  <c r="G53"/>
  <c r="G30"/>
  <c r="G29"/>
  <c r="G26"/>
  <c r="G25"/>
  <c r="G23"/>
  <c r="G22"/>
  <c r="G20"/>
  <c r="G19"/>
  <c r="G17"/>
  <c r="G16"/>
  <c r="G14"/>
  <c r="G13"/>
  <c r="G10"/>
  <c r="G9"/>
  <c r="H33"/>
  <c r="F30"/>
  <c r="E30"/>
  <c r="D30"/>
  <c r="H30"/>
  <c r="F29"/>
  <c r="E29"/>
  <c r="D29"/>
  <c r="H29"/>
  <c r="H28"/>
  <c r="H27"/>
  <c r="F26"/>
  <c r="E26"/>
  <c r="D26"/>
  <c r="H26"/>
  <c r="F25"/>
  <c r="E25"/>
  <c r="D25"/>
  <c r="H25"/>
  <c r="H24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D17"/>
  <c r="H17"/>
  <c r="F16"/>
  <c r="E16"/>
  <c r="D16"/>
  <c r="H16"/>
  <c r="H15"/>
  <c r="D14"/>
  <c r="H14"/>
  <c r="E13"/>
  <c r="F13"/>
  <c r="D13"/>
  <c r="H13"/>
  <c r="H12"/>
  <c r="F10"/>
  <c r="E10"/>
  <c r="D10"/>
  <c r="H10"/>
  <c r="F9"/>
  <c r="E9"/>
  <c r="D9"/>
  <c r="H9"/>
  <c r="C30"/>
  <c r="C29"/>
  <c r="C14"/>
  <c r="C13"/>
  <c r="C10"/>
  <c r="C9"/>
  <c r="H34"/>
</calcChain>
</file>

<file path=xl/sharedStrings.xml><?xml version="1.0" encoding="utf-8"?>
<sst xmlns="http://schemas.openxmlformats.org/spreadsheetml/2006/main" count="184" uniqueCount="157">
  <si>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</si>
  <si>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</si>
  <si>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</si>
  <si>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</si>
  <si>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</si>
  <si>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</si>
  <si>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</si>
  <si>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</si>
  <si>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</si>
  <si>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</si>
  <si>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</si>
  <si>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</si>
  <si>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</si>
  <si>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</si>
  <si>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</si>
  <si>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</si>
  <si>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</si>
  <si>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</si>
  <si>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</si>
  <si>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</si>
  <si>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</si>
  <si>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</si>
  <si>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</si>
  <si>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</si>
  <si>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</si>
  <si>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</si>
  <si>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</si>
  <si>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</si>
  <si>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</si>
  <si>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</si>
  <si>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</si>
  <si>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</si>
  <si>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</si>
  <si>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</si>
  <si>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</si>
  <si>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</si>
  <si>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</si>
  <si>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</si>
  <si>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</si>
  <si>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</si>
  <si>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</si>
  <si>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</si>
  <si>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</si>
  <si>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</si>
  <si>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</si>
  <si>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</si>
  <si>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</si>
  <si>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</si>
  <si>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</si>
  <si>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</si>
  <si>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</si>
  <si>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</si>
  <si>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</si>
  <si>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</si>
  <si>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</si>
  <si>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</si>
  <si>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</si>
  <si>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</si>
  <si>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</si>
  <si>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</si>
  <si>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</si>
  <si>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</si>
  <si>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</si>
  <si>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</si>
  <si>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</si>
  <si>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</si>
  <si>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</si>
  <si>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</si>
  <si>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</si>
  <si>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</si>
  <si>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</si>
  <si>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</si>
  <si>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</si>
  <si>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</si>
  <si>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</si>
  <si>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</si>
  <si>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</si>
  <si>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</si>
  <si>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</si>
  <si>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</si>
  <si>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</si>
  <si>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</si>
  <si>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</si>
  <si>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</si>
  <si>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</si>
  <si>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</si>
  <si>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</si>
  <si>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</si>
  <si>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</si>
  <si>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</si>
  <si>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</si>
  <si>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</si>
  <si>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</si>
  <si>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</si>
  <si>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</si>
  <si>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</si>
  <si>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</si>
  <si>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</si>
  <si>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</si>
  <si>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</si>
  <si>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</si>
  <si>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</si>
  <si>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</si>
  <si>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</si>
  <si>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</si>
  <si>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</si>
  <si>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</si>
  <si>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</si>
  <si>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</si>
  <si>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</si>
  <si>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</si>
  <si>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</si>
  <si>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</si>
  <si>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апрель</t>
  </si>
  <si>
    <t>Часть 4</t>
  </si>
  <si>
    <t>ООО " Территория"</t>
  </si>
  <si>
    <t>ООО "Викс- ДВ"</t>
  </si>
  <si>
    <t>2-941-889</t>
  </si>
  <si>
    <t>ул. Красного Знамени, 131</t>
  </si>
  <si>
    <t>№ 46 по ул. Тунгусская</t>
  </si>
  <si>
    <t>01.12.2007г.</t>
  </si>
  <si>
    <t>Тунгусская, 46</t>
  </si>
  <si>
    <t>ул. Тунгусская, 8</t>
  </si>
  <si>
    <t>Количество проживающих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</si>
  <si>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</si>
  <si>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</si>
  <si>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Планов нет в связи с задолженностью по статье "текущий ремонт". Проведение необходимых работ возможно за счет дополнительного сбора средств собственниками, на основании решения общего собрания.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</si>
  <si>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</si>
  <si>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</si>
  <si>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</si>
  <si>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С УЧЕТОМ ОСТАТКОВ:</t>
  </si>
  <si>
    <t>исполн-ль</t>
  </si>
  <si>
    <t>обязательное страхование лифтов, исполн.</t>
  </si>
  <si>
    <t xml:space="preserve"> ОСАО Ресо-Гарантия</t>
  </si>
  <si>
    <t>1 шт.</t>
  </si>
  <si>
    <t>2 шт.</t>
  </si>
  <si>
    <t>Ремонт створки пластикового окна</t>
  </si>
  <si>
    <t>март</t>
  </si>
  <si>
    <t>Восточный путь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</si>
  <si>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</si>
  <si>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</si>
  <si>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</si>
  <si>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</si>
  <si>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</si>
  <si>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2017году.</t>
  </si>
  <si>
    <t>замена контактора в пассажирском лифте</t>
  </si>
  <si>
    <t>1 компл</t>
  </si>
  <si>
    <t>Лифт-ДВ</t>
  </si>
  <si>
    <t>замена ковша м/провода</t>
  </si>
  <si>
    <t>ООО ТСГ</t>
  </si>
  <si>
    <t>итого:                                                                                                                                                23,65</t>
  </si>
  <si>
    <t xml:space="preserve">в том числе: </t>
  </si>
  <si>
    <t>ХВС на содержание ОИ МКД</t>
  </si>
  <si>
    <t>3.Коммунальные услуги на ОДН</t>
  </si>
  <si>
    <t>отведение сточных вод</t>
  </si>
  <si>
    <t>План по статье "текущий ремонт" на 2018 год</t>
  </si>
  <si>
    <r>
      <t>ИСХ  №    312/02 от 15.02.2018 г.</t>
    </r>
    <r>
      <rPr>
        <b/>
        <u/>
        <sz val="9"/>
        <color theme="1"/>
        <rFont val="Calibri"/>
        <family val="2"/>
        <charset val="204"/>
        <scheme val="minor"/>
      </rPr>
      <t xml:space="preserve">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</si>
</sst>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9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0" fillId="0" borderId="9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/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139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119</v>
      </c>
    </row>
    <row r="4" spans="1:4" ht="14.25" customHeight="1">
      <c r="A4" s="21" t="s">
        <v>156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06" t="s">
        <v>12</v>
      </c>
      <c r="D9" s="107"/>
    </row>
    <row r="10" spans="1:4" s="3" customFormat="1" ht="24" customHeight="1">
      <c r="A10" s="12" t="s">
        <v>2</v>
      </c>
      <c r="B10" s="14" t="s">
        <v>13</v>
      </c>
      <c r="C10" s="108" t="s">
        <v>79</v>
      </c>
      <c r="D10" s="105"/>
    </row>
    <row r="11" spans="1:4" s="3" customFormat="1" ht="15" customHeight="1">
      <c r="A11" s="12" t="s">
        <v>3</v>
      </c>
      <c r="B11" s="13" t="s">
        <v>14</v>
      </c>
      <c r="C11" s="106" t="s">
        <v>15</v>
      </c>
      <c r="D11" s="107"/>
    </row>
    <row r="12" spans="1:4" s="3" customFormat="1" ht="17.25" customHeight="1">
      <c r="A12" s="112">
        <v>5</v>
      </c>
      <c r="B12" s="112" t="s">
        <v>98</v>
      </c>
      <c r="C12" s="52" t="s">
        <v>99</v>
      </c>
      <c r="D12" s="53" t="s">
        <v>100</v>
      </c>
    </row>
    <row r="13" spans="1:4" s="3" customFormat="1" ht="14.25" customHeight="1">
      <c r="A13" s="112"/>
      <c r="B13" s="112"/>
      <c r="C13" s="52" t="s">
        <v>101</v>
      </c>
      <c r="D13" s="53" t="s">
        <v>102</v>
      </c>
    </row>
    <row r="14" spans="1:4" s="3" customFormat="1">
      <c r="A14" s="112"/>
      <c r="B14" s="112"/>
      <c r="C14" s="52" t="s">
        <v>103</v>
      </c>
      <c r="D14" s="53" t="s">
        <v>104</v>
      </c>
    </row>
    <row r="15" spans="1:4" s="3" customFormat="1" ht="16.5" customHeight="1">
      <c r="A15" s="112"/>
      <c r="B15" s="112"/>
      <c r="C15" s="52" t="s">
        <v>105</v>
      </c>
      <c r="D15" s="53" t="s">
        <v>106</v>
      </c>
    </row>
    <row r="16" spans="1:4" s="3" customFormat="1" ht="16.5" customHeight="1">
      <c r="A16" s="112"/>
      <c r="B16" s="112"/>
      <c r="C16" s="52" t="s">
        <v>107</v>
      </c>
      <c r="D16" s="53" t="s">
        <v>108</v>
      </c>
    </row>
    <row r="17" spans="1:4" s="5" customFormat="1" ht="15.75" customHeight="1">
      <c r="A17" s="112"/>
      <c r="B17" s="112"/>
      <c r="C17" s="52" t="s">
        <v>109</v>
      </c>
      <c r="D17" s="53" t="s">
        <v>110</v>
      </c>
    </row>
    <row r="18" spans="1:4" s="5" customFormat="1" ht="15.75" customHeight="1">
      <c r="A18" s="112"/>
      <c r="B18" s="112"/>
      <c r="C18" s="54" t="s">
        <v>111</v>
      </c>
      <c r="D18" s="53" t="s">
        <v>112</v>
      </c>
    </row>
    <row r="19" spans="1:4" ht="16.5" customHeight="1">
      <c r="A19" s="12" t="s">
        <v>4</v>
      </c>
      <c r="B19" s="13" t="s">
        <v>16</v>
      </c>
      <c r="C19" s="113" t="s">
        <v>97</v>
      </c>
      <c r="D19" s="114"/>
    </row>
    <row r="20" spans="1:4" s="5" customFormat="1" ht="15.75" customHeight="1">
      <c r="A20" s="12" t="s">
        <v>5</v>
      </c>
      <c r="B20" s="13" t="s">
        <v>17</v>
      </c>
      <c r="C20" s="115" t="s">
        <v>58</v>
      </c>
      <c r="D20" s="116"/>
    </row>
    <row r="21" spans="1:4" s="5" customFormat="1" ht="15" customHeight="1">
      <c r="A21" s="12" t="s">
        <v>6</v>
      </c>
      <c r="B21" s="13" t="s">
        <v>18</v>
      </c>
      <c r="C21" s="108" t="s">
        <v>19</v>
      </c>
      <c r="D21" s="117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30" customHeight="1">
      <c r="A26" s="109" t="s">
        <v>26</v>
      </c>
      <c r="B26" s="110"/>
      <c r="C26" s="110"/>
      <c r="D26" s="111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115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116</v>
      </c>
      <c r="C30" s="6" t="s">
        <v>118</v>
      </c>
      <c r="D30" s="10" t="s">
        <v>117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122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9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03">
        <v>1980</v>
      </c>
      <c r="D40" s="102"/>
    </row>
    <row r="41" spans="1:4">
      <c r="A41" s="7">
        <v>2</v>
      </c>
      <c r="B41" s="6" t="s">
        <v>37</v>
      </c>
      <c r="C41" s="103">
        <v>14</v>
      </c>
      <c r="D41" s="102"/>
    </row>
    <row r="42" spans="1:4">
      <c r="A42" s="7">
        <v>3</v>
      </c>
      <c r="B42" s="6" t="s">
        <v>38</v>
      </c>
      <c r="C42" s="103">
        <v>1</v>
      </c>
      <c r="D42" s="104"/>
    </row>
    <row r="43" spans="1:4" ht="15" customHeight="1">
      <c r="A43" s="7">
        <v>4</v>
      </c>
      <c r="B43" s="6" t="s">
        <v>36</v>
      </c>
      <c r="C43" s="103">
        <v>2</v>
      </c>
      <c r="D43" s="104"/>
    </row>
    <row r="44" spans="1:4">
      <c r="A44" s="7">
        <v>5</v>
      </c>
      <c r="B44" s="6" t="s">
        <v>39</v>
      </c>
      <c r="C44" s="103">
        <v>1</v>
      </c>
      <c r="D44" s="104"/>
    </row>
    <row r="45" spans="1:4">
      <c r="A45" s="7">
        <v>6</v>
      </c>
      <c r="B45" s="6" t="s">
        <v>40</v>
      </c>
      <c r="C45" s="103">
        <v>4584.1000000000004</v>
      </c>
      <c r="D45" s="102"/>
    </row>
    <row r="46" spans="1:4" ht="15" customHeight="1">
      <c r="A46" s="7">
        <v>7</v>
      </c>
      <c r="B46" s="6" t="s">
        <v>41</v>
      </c>
      <c r="C46" s="103" t="s">
        <v>86</v>
      </c>
      <c r="D46" s="102"/>
    </row>
    <row r="47" spans="1:4">
      <c r="A47" s="7">
        <v>8</v>
      </c>
      <c r="B47" s="6" t="s">
        <v>42</v>
      </c>
      <c r="C47" s="103">
        <v>1718.1</v>
      </c>
      <c r="D47" s="102"/>
    </row>
    <row r="48" spans="1:4">
      <c r="A48" s="7">
        <v>9</v>
      </c>
      <c r="B48" s="6" t="s">
        <v>123</v>
      </c>
      <c r="C48" s="103">
        <v>193</v>
      </c>
      <c r="D48" s="105"/>
    </row>
    <row r="49" spans="1:4">
      <c r="A49" s="7">
        <v>10</v>
      </c>
      <c r="B49" s="6" t="s">
        <v>78</v>
      </c>
      <c r="C49" s="101" t="s">
        <v>120</v>
      </c>
      <c r="D49" s="102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topLeftCell="A39" workbookViewId="0">
      <selection activeCell="J67" sqref="J67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7" width="9.7109375" customWidth="1"/>
    <col min="8" max="8" width="11.140625" customWidth="1"/>
  </cols>
  <sheetData>
    <row r="1" spans="1:26">
      <c r="A1" s="4" t="s">
        <v>127</v>
      </c>
      <c r="B1"/>
      <c r="C1" s="35"/>
      <c r="D1" s="35"/>
      <c r="G1" s="35"/>
      <c r="H1" s="1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6.5" customHeight="1">
      <c r="A2" s="4" t="s">
        <v>140</v>
      </c>
      <c r="B2"/>
      <c r="C2" s="35"/>
      <c r="D2" s="35"/>
      <c r="G2" s="35"/>
      <c r="H2" s="1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29.25" customHeight="1">
      <c r="A3" s="124" t="s">
        <v>141</v>
      </c>
      <c r="B3" s="124"/>
      <c r="C3" s="80"/>
      <c r="D3" s="81">
        <v>-974.24</v>
      </c>
      <c r="E3" s="82"/>
      <c r="F3" s="83"/>
      <c r="G3" s="83"/>
      <c r="H3" s="84"/>
      <c r="I3" s="77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23.25" customHeight="1">
      <c r="A4" s="85" t="s">
        <v>128</v>
      </c>
      <c r="B4" s="85"/>
      <c r="C4" s="80"/>
      <c r="D4" s="81">
        <f>0</f>
        <v>0</v>
      </c>
      <c r="E4" s="82"/>
      <c r="F4" s="83"/>
      <c r="G4" s="83"/>
      <c r="H4" s="86"/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2.5" customHeight="1">
      <c r="A5" s="85" t="s">
        <v>129</v>
      </c>
      <c r="B5" s="85"/>
      <c r="C5" s="80"/>
      <c r="D5" s="81">
        <v>-974.24</v>
      </c>
      <c r="E5" s="82"/>
      <c r="F5" s="83"/>
      <c r="G5" s="83"/>
      <c r="H5" s="84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5" customHeight="1">
      <c r="A6" s="154" t="s">
        <v>142</v>
      </c>
      <c r="B6" s="155"/>
      <c r="C6" s="155"/>
      <c r="D6" s="155"/>
      <c r="E6" s="155"/>
      <c r="F6" s="155"/>
      <c r="G6" s="155"/>
      <c r="H6" s="156"/>
      <c r="I6" s="77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56.25" customHeight="1">
      <c r="A7" s="130" t="s">
        <v>66</v>
      </c>
      <c r="B7" s="140"/>
      <c r="C7" s="40" t="s">
        <v>67</v>
      </c>
      <c r="D7" s="28" t="s">
        <v>68</v>
      </c>
      <c r="E7" s="28" t="s">
        <v>69</v>
      </c>
      <c r="F7" s="28" t="s">
        <v>70</v>
      </c>
      <c r="G7" s="36" t="s">
        <v>71</v>
      </c>
      <c r="H7" s="28" t="s">
        <v>72</v>
      </c>
      <c r="J7" s="60"/>
    </row>
    <row r="8" spans="1:26" ht="17.25" customHeight="1">
      <c r="A8" s="130" t="s">
        <v>73</v>
      </c>
      <c r="B8" s="131"/>
      <c r="C8" s="41">
        <v>20.420000000000002</v>
      </c>
      <c r="D8" s="71">
        <v>-259.8</v>
      </c>
      <c r="E8" s="71">
        <f>E12+E15+E18+E21+E24+E27</f>
        <v>1093.74</v>
      </c>
      <c r="F8" s="71">
        <f>F12+F15+F18+F21+F24+F27</f>
        <v>1015.84</v>
      </c>
      <c r="G8" s="71">
        <f>F8</f>
        <v>1015.84</v>
      </c>
      <c r="H8" s="59">
        <f>F8-E8+D8</f>
        <v>-337.7</v>
      </c>
      <c r="J8" s="60"/>
    </row>
    <row r="9" spans="1:26">
      <c r="A9" s="37" t="s">
        <v>74</v>
      </c>
      <c r="B9" s="38"/>
      <c r="C9" s="42">
        <f>C8-C10</f>
        <v>18.378</v>
      </c>
      <c r="D9" s="47">
        <f>D8-D10</f>
        <v>-233.82</v>
      </c>
      <c r="E9" s="47">
        <f>E8-E10</f>
        <v>984.36599999999999</v>
      </c>
      <c r="F9" s="47">
        <f>F8-F10</f>
        <v>914.25600000000009</v>
      </c>
      <c r="G9" s="47">
        <f>G8-G10</f>
        <v>914.25600000000009</v>
      </c>
      <c r="H9" s="47">
        <f t="shared" ref="H9:H10" si="0">F9-E9+D9</f>
        <v>-303.92999999999989</v>
      </c>
      <c r="J9" s="60"/>
    </row>
    <row r="10" spans="1:26">
      <c r="A10" s="128" t="s">
        <v>75</v>
      </c>
      <c r="B10" s="129"/>
      <c r="C10" s="42">
        <f>C8*10%</f>
        <v>2.0420000000000003</v>
      </c>
      <c r="D10" s="47">
        <f>D8*10%</f>
        <v>-25.980000000000004</v>
      </c>
      <c r="E10" s="47">
        <f>E8*10%</f>
        <v>109.37400000000001</v>
      </c>
      <c r="F10" s="47">
        <f>F8*10%</f>
        <v>101.584</v>
      </c>
      <c r="G10" s="47">
        <f>G8*10%</f>
        <v>101.584</v>
      </c>
      <c r="H10" s="47">
        <f t="shared" si="0"/>
        <v>-33.77000000000001</v>
      </c>
      <c r="J10" s="55"/>
    </row>
    <row r="11" spans="1:26" ht="12.75" customHeight="1">
      <c r="A11" s="157" t="s">
        <v>76</v>
      </c>
      <c r="B11" s="142"/>
      <c r="C11" s="142"/>
      <c r="D11" s="142"/>
      <c r="E11" s="142"/>
      <c r="F11" s="142"/>
      <c r="G11" s="142"/>
      <c r="H11" s="131"/>
      <c r="J11" s="60"/>
    </row>
    <row r="12" spans="1:26">
      <c r="A12" s="158" t="s">
        <v>55</v>
      </c>
      <c r="B12" s="159"/>
      <c r="C12" s="41">
        <v>5.65</v>
      </c>
      <c r="D12" s="75">
        <v>-77.7</v>
      </c>
      <c r="E12" s="75">
        <v>311.07</v>
      </c>
      <c r="F12" s="75">
        <v>287.45999999999998</v>
      </c>
      <c r="G12" s="75">
        <f>F12</f>
        <v>287.45999999999998</v>
      </c>
      <c r="H12" s="47">
        <f>F12-E12+D12</f>
        <v>-101.31000000000002</v>
      </c>
      <c r="J12" s="55"/>
    </row>
    <row r="13" spans="1:26">
      <c r="A13" s="37" t="s">
        <v>74</v>
      </c>
      <c r="B13" s="38"/>
      <c r="C13" s="42">
        <f>C12-C14</f>
        <v>5.085</v>
      </c>
      <c r="D13" s="47">
        <f>D12-D14</f>
        <v>-69.930000000000007</v>
      </c>
      <c r="E13" s="47">
        <f>E12-E14</f>
        <v>279.95999999999998</v>
      </c>
      <c r="F13" s="47">
        <f>F12-F14</f>
        <v>259.70999999999998</v>
      </c>
      <c r="G13" s="47">
        <f>G12-G14</f>
        <v>258.714</v>
      </c>
      <c r="H13" s="47">
        <f t="shared" ref="H13:H30" si="1">F13-E13+D13</f>
        <v>-90.18</v>
      </c>
    </row>
    <row r="14" spans="1:26">
      <c r="A14" s="128" t="s">
        <v>75</v>
      </c>
      <c r="B14" s="129"/>
      <c r="C14" s="42">
        <f>C12*10%</f>
        <v>0.56500000000000006</v>
      </c>
      <c r="D14" s="47">
        <f>D12*10%</f>
        <v>-7.7700000000000005</v>
      </c>
      <c r="E14" s="47">
        <v>31.11</v>
      </c>
      <c r="F14" s="47">
        <v>27.75</v>
      </c>
      <c r="G14" s="47">
        <f>G12*10%</f>
        <v>28.745999999999999</v>
      </c>
      <c r="H14" s="47">
        <f t="shared" si="1"/>
        <v>-11.129999999999999</v>
      </c>
    </row>
    <row r="15" spans="1:26" ht="23.25" customHeight="1">
      <c r="A15" s="158" t="s">
        <v>45</v>
      </c>
      <c r="B15" s="159"/>
      <c r="C15" s="41">
        <v>3.45</v>
      </c>
      <c r="D15" s="75">
        <v>-46.56</v>
      </c>
      <c r="E15" s="75">
        <v>189.94</v>
      </c>
      <c r="F15" s="75">
        <v>175.55</v>
      </c>
      <c r="G15" s="75">
        <f>F15</f>
        <v>175.55</v>
      </c>
      <c r="H15" s="47">
        <f t="shared" si="1"/>
        <v>-60.949999999999989</v>
      </c>
    </row>
    <row r="16" spans="1:26">
      <c r="A16" s="37" t="s">
        <v>74</v>
      </c>
      <c r="B16" s="38"/>
      <c r="C16" s="42">
        <f>C15-C17</f>
        <v>3.105</v>
      </c>
      <c r="D16" s="47">
        <f>D15-D17</f>
        <v>-41.904000000000003</v>
      </c>
      <c r="E16" s="47">
        <f>E15-E17</f>
        <v>170.94</v>
      </c>
      <c r="F16" s="47">
        <f>F15-F17</f>
        <v>157.99</v>
      </c>
      <c r="G16" s="47">
        <f>G15-G17</f>
        <v>157.995</v>
      </c>
      <c r="H16" s="47">
        <f t="shared" si="1"/>
        <v>-54.853999999999992</v>
      </c>
    </row>
    <row r="17" spans="1:8" ht="15" customHeight="1">
      <c r="A17" s="128" t="s">
        <v>75</v>
      </c>
      <c r="B17" s="129"/>
      <c r="C17" s="42">
        <f>C15*10%</f>
        <v>0.34500000000000003</v>
      </c>
      <c r="D17" s="47">
        <f>D15*10%</f>
        <v>-4.6560000000000006</v>
      </c>
      <c r="E17" s="47">
        <v>19</v>
      </c>
      <c r="F17" s="47">
        <v>17.559999999999999</v>
      </c>
      <c r="G17" s="47">
        <f>G15*10%</f>
        <v>17.555000000000003</v>
      </c>
      <c r="H17" s="47">
        <f t="shared" si="1"/>
        <v>-6.0960000000000019</v>
      </c>
    </row>
    <row r="18" spans="1:8" ht="15" customHeight="1">
      <c r="A18" s="158" t="s">
        <v>56</v>
      </c>
      <c r="B18" s="159"/>
      <c r="C18" s="40">
        <v>2.37</v>
      </c>
      <c r="D18" s="75">
        <v>-31.93</v>
      </c>
      <c r="E18" s="75">
        <v>130.47999999999999</v>
      </c>
      <c r="F18" s="75">
        <v>120.59</v>
      </c>
      <c r="G18" s="75">
        <f>F18</f>
        <v>120.59</v>
      </c>
      <c r="H18" s="47">
        <f t="shared" si="1"/>
        <v>-41.819999999999986</v>
      </c>
    </row>
    <row r="19" spans="1:8" ht="15" customHeight="1">
      <c r="A19" s="37" t="s">
        <v>74</v>
      </c>
      <c r="B19" s="38"/>
      <c r="C19" s="42">
        <f>C18-C20</f>
        <v>2.133</v>
      </c>
      <c r="D19" s="47">
        <f>D18-D20</f>
        <v>-28.736999999999998</v>
      </c>
      <c r="E19" s="47">
        <f>E18-E20</f>
        <v>117.43199999999999</v>
      </c>
      <c r="F19" s="47">
        <f>F18-F20</f>
        <v>108.53100000000001</v>
      </c>
      <c r="G19" s="47">
        <f>G18-G20</f>
        <v>108.53100000000001</v>
      </c>
      <c r="H19" s="47">
        <f t="shared" si="1"/>
        <v>-37.637999999999977</v>
      </c>
    </row>
    <row r="20" spans="1:8" ht="12.75" customHeight="1">
      <c r="A20" s="128" t="s">
        <v>75</v>
      </c>
      <c r="B20" s="129"/>
      <c r="C20" s="42">
        <f>C18*10%</f>
        <v>0.23700000000000002</v>
      </c>
      <c r="D20" s="47">
        <f>D18*10%</f>
        <v>-3.1930000000000001</v>
      </c>
      <c r="E20" s="47">
        <f>E18*10%</f>
        <v>13.048</v>
      </c>
      <c r="F20" s="47">
        <f>F18*10%</f>
        <v>12.059000000000001</v>
      </c>
      <c r="G20" s="47">
        <f>G18*10%</f>
        <v>12.059000000000001</v>
      </c>
      <c r="H20" s="47">
        <f t="shared" si="1"/>
        <v>-4.1819999999999986</v>
      </c>
    </row>
    <row r="21" spans="1:8">
      <c r="A21" s="158" t="s">
        <v>57</v>
      </c>
      <c r="B21" s="159"/>
      <c r="C21" s="43">
        <v>1.1100000000000001</v>
      </c>
      <c r="D21" s="47">
        <v>15.05</v>
      </c>
      <c r="E21" s="47">
        <v>61.12</v>
      </c>
      <c r="F21" s="47">
        <v>56.48</v>
      </c>
      <c r="G21" s="47">
        <f>F21</f>
        <v>56.48</v>
      </c>
      <c r="H21" s="47">
        <f t="shared" si="1"/>
        <v>10.41</v>
      </c>
    </row>
    <row r="22" spans="1:8" ht="14.25" customHeight="1">
      <c r="A22" s="37" t="s">
        <v>74</v>
      </c>
      <c r="B22" s="38"/>
      <c r="C22" s="42">
        <f>C21-C23</f>
        <v>0.99900000000000011</v>
      </c>
      <c r="D22" s="47">
        <f>D21-D23</f>
        <v>13.545</v>
      </c>
      <c r="E22" s="47">
        <f>E21-E23</f>
        <v>55.007999999999996</v>
      </c>
      <c r="F22" s="47">
        <f>F21-F23</f>
        <v>50.831999999999994</v>
      </c>
      <c r="G22" s="47">
        <f>G21-G23</f>
        <v>50.831999999999994</v>
      </c>
      <c r="H22" s="47">
        <f t="shared" si="1"/>
        <v>9.368999999999998</v>
      </c>
    </row>
    <row r="23" spans="1:8" ht="14.25" customHeight="1">
      <c r="A23" s="128" t="s">
        <v>75</v>
      </c>
      <c r="B23" s="129"/>
      <c r="C23" s="42">
        <f>C21*10%</f>
        <v>0.11100000000000002</v>
      </c>
      <c r="D23" s="47">
        <f>D21*10%</f>
        <v>1.5050000000000001</v>
      </c>
      <c r="E23" s="47">
        <f>E21*10%</f>
        <v>6.1120000000000001</v>
      </c>
      <c r="F23" s="47">
        <f>F21*10%</f>
        <v>5.6479999999999997</v>
      </c>
      <c r="G23" s="47">
        <f>G21*10%</f>
        <v>5.6479999999999997</v>
      </c>
      <c r="H23" s="47">
        <f t="shared" si="1"/>
        <v>1.0409999999999997</v>
      </c>
    </row>
    <row r="24" spans="1:8" ht="14.25" customHeight="1">
      <c r="A24" s="10" t="s">
        <v>46</v>
      </c>
      <c r="B24" s="39"/>
      <c r="C24" s="43">
        <v>3.65</v>
      </c>
      <c r="D24" s="47">
        <v>-48.83</v>
      </c>
      <c r="E24" s="47">
        <v>200.95</v>
      </c>
      <c r="F24" s="47">
        <v>185.72</v>
      </c>
      <c r="G24" s="47">
        <f>F24</f>
        <v>185.72</v>
      </c>
      <c r="H24" s="47">
        <f t="shared" si="1"/>
        <v>-64.059999999999988</v>
      </c>
    </row>
    <row r="25" spans="1:8" ht="14.25" customHeight="1">
      <c r="A25" s="37" t="s">
        <v>74</v>
      </c>
      <c r="B25" s="38"/>
      <c r="C25" s="42">
        <f>C24-C26</f>
        <v>3.2850000000000001</v>
      </c>
      <c r="D25" s="47">
        <f>D24-D26</f>
        <v>-43.946999999999996</v>
      </c>
      <c r="E25" s="47">
        <f>E24-E26</f>
        <v>180.85499999999999</v>
      </c>
      <c r="F25" s="47">
        <f>F24-F26</f>
        <v>167.148</v>
      </c>
      <c r="G25" s="47">
        <f>G24-G26</f>
        <v>167.148</v>
      </c>
      <c r="H25" s="47">
        <f t="shared" si="1"/>
        <v>-57.653999999999989</v>
      </c>
    </row>
    <row r="26" spans="1:8">
      <c r="A26" s="128" t="s">
        <v>75</v>
      </c>
      <c r="B26" s="129"/>
      <c r="C26" s="42">
        <f>C24*10%</f>
        <v>0.36499999999999999</v>
      </c>
      <c r="D26" s="47">
        <f>D24*10%</f>
        <v>-4.883</v>
      </c>
      <c r="E26" s="47">
        <f>E24*10%</f>
        <v>20.094999999999999</v>
      </c>
      <c r="F26" s="47">
        <f>F24*10%</f>
        <v>18.571999999999999</v>
      </c>
      <c r="G26" s="47">
        <f>G24*10%</f>
        <v>18.571999999999999</v>
      </c>
      <c r="H26" s="47">
        <f t="shared" si="1"/>
        <v>-6.4059999999999997</v>
      </c>
    </row>
    <row r="27" spans="1:8" ht="14.25" customHeight="1">
      <c r="A27" s="148" t="s">
        <v>47</v>
      </c>
      <c r="B27" s="149"/>
      <c r="C27" s="152">
        <v>4.1900000000000004</v>
      </c>
      <c r="D27" s="146">
        <v>-33.130000000000003</v>
      </c>
      <c r="E27" s="146">
        <v>200.18</v>
      </c>
      <c r="F27" s="146">
        <v>190.04</v>
      </c>
      <c r="G27" s="146">
        <f>F27</f>
        <v>190.04</v>
      </c>
      <c r="H27" s="47">
        <f t="shared" si="1"/>
        <v>-43.270000000000017</v>
      </c>
    </row>
    <row r="28" spans="1:8" ht="0.75" hidden="1" customHeight="1">
      <c r="A28" s="150"/>
      <c r="B28" s="151"/>
      <c r="C28" s="153"/>
      <c r="D28" s="147"/>
      <c r="E28" s="147"/>
      <c r="F28" s="147"/>
      <c r="G28" s="147"/>
      <c r="H28" s="47">
        <f t="shared" si="1"/>
        <v>0</v>
      </c>
    </row>
    <row r="29" spans="1:8">
      <c r="A29" s="37" t="s">
        <v>74</v>
      </c>
      <c r="B29" s="38"/>
      <c r="C29" s="42">
        <f>C27-C30</f>
        <v>3.7710000000000004</v>
      </c>
      <c r="D29" s="47">
        <f>D27-D30</f>
        <v>-29.817</v>
      </c>
      <c r="E29" s="47">
        <f>E27-E30</f>
        <v>180.16200000000001</v>
      </c>
      <c r="F29" s="47">
        <f>F27-F30</f>
        <v>171.036</v>
      </c>
      <c r="G29" s="47">
        <f>G27-G30</f>
        <v>171.036</v>
      </c>
      <c r="H29" s="47">
        <f t="shared" si="1"/>
        <v>-38.943000000000005</v>
      </c>
    </row>
    <row r="30" spans="1:8">
      <c r="A30" s="128" t="s">
        <v>75</v>
      </c>
      <c r="B30" s="129"/>
      <c r="C30" s="42">
        <f>C27*10%</f>
        <v>0.41900000000000004</v>
      </c>
      <c r="D30" s="47">
        <f>D27*10%</f>
        <v>-3.3130000000000006</v>
      </c>
      <c r="E30" s="47">
        <f>E27*10%</f>
        <v>20.018000000000001</v>
      </c>
      <c r="F30" s="47">
        <f>F27*10%</f>
        <v>19.004000000000001</v>
      </c>
      <c r="G30" s="47">
        <f>G27*10%</f>
        <v>19.004000000000001</v>
      </c>
      <c r="H30" s="47">
        <f t="shared" si="1"/>
        <v>-4.327</v>
      </c>
    </row>
    <row r="31" spans="1:8" s="93" customFormat="1" ht="9.75" customHeight="1">
      <c r="A31" s="87"/>
      <c r="B31" s="88"/>
      <c r="C31" s="89"/>
      <c r="D31" s="90"/>
      <c r="E31" s="89"/>
      <c r="F31" s="89"/>
      <c r="G31" s="91"/>
      <c r="H31" s="92"/>
    </row>
    <row r="32" spans="1:8" ht="14.25" customHeight="1">
      <c r="A32" s="130" t="s">
        <v>48</v>
      </c>
      <c r="B32" s="131"/>
      <c r="C32" s="43">
        <v>7.8</v>
      </c>
      <c r="D32" s="59">
        <v>-714.44</v>
      </c>
      <c r="E32" s="59">
        <v>415.09</v>
      </c>
      <c r="F32" s="59">
        <v>386.13</v>
      </c>
      <c r="G32" s="73">
        <v>40.229999999999997</v>
      </c>
      <c r="H32" s="59">
        <f>F32-E32-G32+D32+F32</f>
        <v>-397.5</v>
      </c>
    </row>
    <row r="33" spans="1:10" ht="15" customHeight="1">
      <c r="A33" s="37" t="s">
        <v>77</v>
      </c>
      <c r="B33" s="38"/>
      <c r="C33" s="42">
        <f>C32-C34</f>
        <v>7.02</v>
      </c>
      <c r="D33" s="47">
        <v>-713.1</v>
      </c>
      <c r="E33" s="47">
        <f>E32-E34</f>
        <v>373.58099999999996</v>
      </c>
      <c r="F33" s="47">
        <f>F32-F34</f>
        <v>347.517</v>
      </c>
      <c r="G33" s="74">
        <v>23.65</v>
      </c>
      <c r="H33" s="47">
        <f t="shared" ref="H33:H34" si="2">F33-E33-G33+D33+F33</f>
        <v>-415.29699999999997</v>
      </c>
    </row>
    <row r="34" spans="1:10" ht="12.75" customHeight="1">
      <c r="A34" s="128" t="s">
        <v>75</v>
      </c>
      <c r="B34" s="129"/>
      <c r="C34" s="42">
        <f>C32*10%</f>
        <v>0.78</v>
      </c>
      <c r="D34" s="47">
        <v>-2.5499999999999998</v>
      </c>
      <c r="E34" s="47">
        <f>E32*10%</f>
        <v>41.509</v>
      </c>
      <c r="F34" s="47">
        <f>F32*10%</f>
        <v>38.613</v>
      </c>
      <c r="G34" s="47">
        <v>38.61</v>
      </c>
      <c r="H34" s="47">
        <f t="shared" si="2"/>
        <v>-5.4429999999999978</v>
      </c>
    </row>
    <row r="35" spans="1:10" s="4" customFormat="1" ht="12.75" customHeight="1">
      <c r="A35" s="120" t="s">
        <v>153</v>
      </c>
      <c r="B35" s="121"/>
      <c r="C35" s="43"/>
      <c r="D35" s="59">
        <v>0</v>
      </c>
      <c r="E35" s="59">
        <f>E37+E38+E39+E40</f>
        <v>216.85</v>
      </c>
      <c r="F35" s="59">
        <f>F37+F38+F39+F40</f>
        <v>184.32</v>
      </c>
      <c r="G35" s="73">
        <v>184.32</v>
      </c>
      <c r="H35" s="59">
        <f>F35-E35</f>
        <v>-32.53</v>
      </c>
    </row>
    <row r="36" spans="1:10" ht="12.75" customHeight="1">
      <c r="A36" s="37" t="s">
        <v>151</v>
      </c>
      <c r="B36" s="100"/>
      <c r="C36" s="42"/>
      <c r="D36" s="47"/>
      <c r="E36" s="47"/>
      <c r="F36" s="47"/>
      <c r="G36" s="99"/>
      <c r="H36" s="47"/>
    </row>
    <row r="37" spans="1:10" ht="12.75" customHeight="1">
      <c r="A37" s="122" t="s">
        <v>152</v>
      </c>
      <c r="B37" s="123"/>
      <c r="C37" s="42"/>
      <c r="D37" s="47">
        <v>0</v>
      </c>
      <c r="E37" s="47">
        <v>7.29</v>
      </c>
      <c r="F37" s="47">
        <v>6.24</v>
      </c>
      <c r="G37" s="47">
        <v>6.24</v>
      </c>
      <c r="H37" s="47">
        <f t="shared" ref="H37:H40" si="3">F37-E37</f>
        <v>-1.0499999999999998</v>
      </c>
    </row>
    <row r="38" spans="1:10" ht="12.75" customHeight="1">
      <c r="A38" s="122" t="s">
        <v>152</v>
      </c>
      <c r="B38" s="123"/>
      <c r="C38" s="42"/>
      <c r="D38" s="47">
        <v>0</v>
      </c>
      <c r="E38" s="47">
        <v>36.159999999999997</v>
      </c>
      <c r="F38" s="47">
        <v>29.56</v>
      </c>
      <c r="G38" s="47">
        <v>29.56</v>
      </c>
      <c r="H38" s="47">
        <f t="shared" si="3"/>
        <v>-6.5999999999999979</v>
      </c>
    </row>
    <row r="39" spans="1:10" ht="12.75" customHeight="1">
      <c r="A39" s="122" t="s">
        <v>152</v>
      </c>
      <c r="B39" s="123"/>
      <c r="C39" s="42"/>
      <c r="D39" s="47">
        <v>0</v>
      </c>
      <c r="E39" s="47">
        <v>170.43</v>
      </c>
      <c r="F39" s="47">
        <v>146.09</v>
      </c>
      <c r="G39" s="47">
        <v>146.09</v>
      </c>
      <c r="H39" s="47">
        <f t="shared" si="3"/>
        <v>-24.340000000000003</v>
      </c>
    </row>
    <row r="40" spans="1:10" ht="12.75" customHeight="1">
      <c r="A40" s="122" t="s">
        <v>154</v>
      </c>
      <c r="B40" s="123"/>
      <c r="C40" s="42"/>
      <c r="D40" s="47">
        <v>0</v>
      </c>
      <c r="E40" s="47">
        <v>2.97</v>
      </c>
      <c r="F40" s="47">
        <v>2.4300000000000002</v>
      </c>
      <c r="G40" s="47">
        <v>2.4300000000000002</v>
      </c>
      <c r="H40" s="47">
        <f t="shared" si="3"/>
        <v>-0.54</v>
      </c>
    </row>
    <row r="41" spans="1:10" ht="20.25" customHeight="1">
      <c r="A41" s="94" t="s">
        <v>124</v>
      </c>
      <c r="B41" s="95"/>
      <c r="C41" s="83"/>
      <c r="D41" s="96"/>
      <c r="E41" s="83">
        <f>E8+E32+E35</f>
        <v>1725.6799999999998</v>
      </c>
      <c r="F41" s="83">
        <f t="shared" ref="F41:G41" si="4">F8+F32+F35</f>
        <v>1586.29</v>
      </c>
      <c r="G41" s="83">
        <f t="shared" si="4"/>
        <v>1240.3899999999999</v>
      </c>
      <c r="H41" s="82"/>
    </row>
    <row r="42" spans="1:10" ht="22.5" customHeight="1">
      <c r="A42" s="97" t="s">
        <v>130</v>
      </c>
      <c r="B42" s="98"/>
      <c r="C42" s="83"/>
      <c r="D42" s="82">
        <v>-974.24</v>
      </c>
      <c r="E42" s="83"/>
      <c r="F42" s="83"/>
      <c r="G42" s="83"/>
      <c r="H42" s="81">
        <f>F41-E41+D42+F41-G41</f>
        <v>-767.72999999999979</v>
      </c>
      <c r="J42" s="55"/>
    </row>
    <row r="43" spans="1:10" ht="21" customHeight="1">
      <c r="A43" s="124" t="s">
        <v>143</v>
      </c>
      <c r="B43" s="124"/>
      <c r="C43" s="80"/>
      <c r="D43" s="80"/>
      <c r="E43" s="82"/>
      <c r="F43" s="83"/>
      <c r="G43" s="83"/>
      <c r="H43" s="81">
        <f>H44+H45</f>
        <v>-767.73</v>
      </c>
      <c r="J43" s="60"/>
    </row>
    <row r="44" spans="1:10" ht="24.75" customHeight="1">
      <c r="A44" s="85" t="s">
        <v>128</v>
      </c>
      <c r="B44" s="85"/>
      <c r="C44" s="80"/>
      <c r="D44" s="81"/>
      <c r="E44" s="82"/>
      <c r="F44" s="83"/>
      <c r="G44" s="83"/>
      <c r="H44" s="80">
        <f>0</f>
        <v>0</v>
      </c>
      <c r="J44" s="60"/>
    </row>
    <row r="45" spans="1:10" ht="23.25" customHeight="1">
      <c r="A45" s="85" t="s">
        <v>129</v>
      </c>
      <c r="B45" s="85"/>
      <c r="C45" s="80"/>
      <c r="D45" s="80"/>
      <c r="E45" s="82"/>
      <c r="F45" s="83"/>
      <c r="G45" s="83"/>
      <c r="H45" s="81">
        <f>H8+H32+H35</f>
        <v>-767.73</v>
      </c>
    </row>
    <row r="46" spans="1:10" ht="24.75" customHeight="1">
      <c r="A46" s="136" t="s">
        <v>125</v>
      </c>
      <c r="B46" s="137"/>
      <c r="C46" s="137"/>
      <c r="D46" s="137"/>
      <c r="E46" s="137"/>
      <c r="F46" s="137"/>
      <c r="G46" s="137"/>
      <c r="H46" s="137"/>
    </row>
    <row r="47" spans="1:10" ht="27" customHeight="1">
      <c r="A47" s="20" t="s">
        <v>144</v>
      </c>
      <c r="D47" s="22"/>
      <c r="E47" s="22"/>
      <c r="F47" s="22"/>
      <c r="G47" s="22"/>
    </row>
    <row r="48" spans="1:10" ht="18.75" customHeight="1">
      <c r="A48" s="141" t="s">
        <v>59</v>
      </c>
      <c r="B48" s="129"/>
      <c r="C48" s="129"/>
      <c r="D48" s="105"/>
      <c r="E48" s="30" t="s">
        <v>60</v>
      </c>
      <c r="F48" s="30" t="s">
        <v>61</v>
      </c>
      <c r="G48" s="30" t="s">
        <v>62</v>
      </c>
      <c r="H48" s="6" t="s">
        <v>131</v>
      </c>
    </row>
    <row r="49" spans="1:26" ht="23.25" customHeight="1">
      <c r="A49" s="143" t="s">
        <v>132</v>
      </c>
      <c r="B49" s="144"/>
      <c r="C49" s="144"/>
      <c r="D49" s="145"/>
      <c r="E49" s="31" t="s">
        <v>113</v>
      </c>
      <c r="F49" s="30" t="s">
        <v>135</v>
      </c>
      <c r="G49" s="32">
        <v>1.22</v>
      </c>
      <c r="H49" s="79" t="s">
        <v>133</v>
      </c>
    </row>
    <row r="50" spans="1:26" ht="17.25" customHeight="1">
      <c r="A50" s="143" t="s">
        <v>145</v>
      </c>
      <c r="B50" s="144"/>
      <c r="C50" s="144"/>
      <c r="D50" s="145"/>
      <c r="E50" s="31">
        <v>43040</v>
      </c>
      <c r="F50" s="30" t="s">
        <v>146</v>
      </c>
      <c r="G50" s="32">
        <v>15.93</v>
      </c>
      <c r="H50" s="6" t="s">
        <v>147</v>
      </c>
    </row>
    <row r="51" spans="1:26" ht="21.75" customHeight="1">
      <c r="A51" s="143" t="s">
        <v>148</v>
      </c>
      <c r="B51" s="144"/>
      <c r="C51" s="144"/>
      <c r="D51" s="145"/>
      <c r="E51" s="31">
        <v>43070</v>
      </c>
      <c r="F51" s="30" t="s">
        <v>134</v>
      </c>
      <c r="G51" s="32">
        <v>6.5</v>
      </c>
      <c r="H51" s="6" t="s">
        <v>149</v>
      </c>
    </row>
    <row r="52" spans="1:26" ht="15" hidden="1" customHeight="1">
      <c r="A52" s="143" t="s">
        <v>136</v>
      </c>
      <c r="B52" s="144"/>
      <c r="C52" s="144"/>
      <c r="D52" s="145"/>
      <c r="E52" s="31" t="s">
        <v>137</v>
      </c>
      <c r="F52" s="30" t="s">
        <v>134</v>
      </c>
      <c r="G52" s="32">
        <v>1.7</v>
      </c>
      <c r="H52" s="79" t="s">
        <v>138</v>
      </c>
    </row>
    <row r="53" spans="1:26" ht="15" hidden="1" customHeight="1">
      <c r="A53" s="138" t="s">
        <v>7</v>
      </c>
      <c r="B53" s="139"/>
      <c r="C53" s="139"/>
      <c r="D53" s="140"/>
      <c r="E53" s="56"/>
      <c r="F53" s="57"/>
      <c r="G53" s="58">
        <f>SUM(G49:G52)</f>
        <v>25.349999999999998</v>
      </c>
      <c r="H53" s="78"/>
    </row>
    <row r="54" spans="1:26" ht="16.5" customHeight="1">
      <c r="A54" s="118" t="s">
        <v>150</v>
      </c>
      <c r="B54" s="119"/>
      <c r="C54" s="119"/>
      <c r="D54" s="119"/>
      <c r="E54" s="119"/>
      <c r="F54" s="119"/>
      <c r="G54" s="119"/>
      <c r="H54" s="119"/>
    </row>
    <row r="55" spans="1:26" ht="12.75" customHeight="1">
      <c r="A55" s="20" t="s">
        <v>49</v>
      </c>
      <c r="D55" s="22"/>
      <c r="E55" s="22"/>
      <c r="F55" s="22"/>
      <c r="G55" s="22"/>
    </row>
    <row r="56" spans="1:26" ht="12.75" customHeight="1">
      <c r="A56" s="20" t="s">
        <v>50</v>
      </c>
      <c r="D56" s="22"/>
      <c r="E56" s="22"/>
      <c r="F56" s="22"/>
      <c r="G56" s="22"/>
      <c r="I56" s="4"/>
      <c r="J56" s="4"/>
    </row>
    <row r="57" spans="1:26" ht="39">
      <c r="A57" s="141" t="s">
        <v>64</v>
      </c>
      <c r="B57" s="129"/>
      <c r="C57" s="129"/>
      <c r="D57" s="129"/>
      <c r="E57" s="105"/>
      <c r="F57" s="34" t="s">
        <v>61</v>
      </c>
      <c r="G57" s="33" t="s">
        <v>63</v>
      </c>
    </row>
    <row r="58" spans="1:26" ht="25.5" customHeight="1">
      <c r="A58" s="135" t="s">
        <v>65</v>
      </c>
      <c r="B58" s="142"/>
      <c r="C58" s="142"/>
      <c r="D58" s="142"/>
      <c r="E58" s="131"/>
      <c r="F58" s="30" t="s">
        <v>86</v>
      </c>
      <c r="G58" s="72"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30.75" customHeight="1">
      <c r="A59" s="22"/>
      <c r="D59" s="22"/>
      <c r="E59" s="22"/>
      <c r="F59" s="22"/>
      <c r="G59" s="22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30.75" customHeight="1">
      <c r="A60" s="20" t="s">
        <v>80</v>
      </c>
      <c r="B60" s="45"/>
      <c r="C60" s="46"/>
      <c r="D60" s="20"/>
      <c r="E60" s="20"/>
      <c r="F60" s="20"/>
      <c r="G60" s="20"/>
      <c r="H60" s="4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25.5" customHeight="1">
      <c r="A61" s="135" t="s">
        <v>81</v>
      </c>
      <c r="B61" s="131"/>
      <c r="C61" s="132" t="s">
        <v>82</v>
      </c>
      <c r="D61" s="131"/>
      <c r="E61" s="30" t="s">
        <v>83</v>
      </c>
      <c r="F61" s="30" t="s">
        <v>84</v>
      </c>
      <c r="G61" s="30" t="s">
        <v>85</v>
      </c>
    </row>
    <row r="62" spans="1:26" ht="18.75" customHeight="1">
      <c r="A62" s="135" t="s">
        <v>121</v>
      </c>
      <c r="B62" s="131"/>
      <c r="C62" s="133" t="s">
        <v>86</v>
      </c>
      <c r="D62" s="134"/>
      <c r="E62" s="17">
        <v>2</v>
      </c>
      <c r="F62" s="7" t="s">
        <v>86</v>
      </c>
      <c r="G62" s="7" t="s">
        <v>86</v>
      </c>
    </row>
    <row r="63" spans="1:26">
      <c r="A63" s="22"/>
      <c r="D63" s="22"/>
      <c r="E63" s="22"/>
      <c r="F63" s="22"/>
      <c r="G63" s="22"/>
    </row>
    <row r="64" spans="1:26" ht="27" customHeight="1">
      <c r="A64" s="65"/>
      <c r="B64" s="66"/>
      <c r="C64" s="67"/>
      <c r="D64" s="66"/>
      <c r="E64" s="68"/>
      <c r="F64" s="69"/>
      <c r="G64" s="70"/>
      <c r="I64" s="60"/>
      <c r="J64" s="60"/>
    </row>
    <row r="65" spans="1:9">
      <c r="A65" s="20" t="s">
        <v>114</v>
      </c>
      <c r="E65" s="35"/>
      <c r="F65" s="62"/>
      <c r="G65" s="35"/>
    </row>
    <row r="66" spans="1:9" ht="15" customHeight="1">
      <c r="A66" s="20" t="s">
        <v>155</v>
      </c>
      <c r="B66" s="63"/>
      <c r="C66" s="64"/>
      <c r="D66" s="20"/>
      <c r="E66" s="35"/>
      <c r="F66" s="62"/>
      <c r="G66" s="35"/>
    </row>
    <row r="67" spans="1:9" ht="43.5" customHeight="1">
      <c r="A67" s="125" t="s">
        <v>126</v>
      </c>
      <c r="B67" s="126"/>
      <c r="C67" s="126"/>
      <c r="D67" s="126"/>
      <c r="E67" s="126"/>
      <c r="F67" s="126"/>
      <c r="G67" s="126"/>
      <c r="H67" s="127"/>
      <c r="I67" s="60"/>
    </row>
    <row r="68" spans="1:9" s="4" customFormat="1">
      <c r="A68"/>
      <c r="B68" s="29"/>
      <c r="C68" s="44"/>
      <c r="D68"/>
      <c r="E68"/>
      <c r="F68"/>
      <c r="G68"/>
      <c r="H68"/>
    </row>
    <row r="69" spans="1:9" s="4" customFormat="1">
      <c r="A69"/>
      <c r="B69" s="29"/>
      <c r="C69" s="44"/>
      <c r="D69"/>
      <c r="E69"/>
      <c r="F69"/>
      <c r="G69"/>
      <c r="H69"/>
    </row>
    <row r="70" spans="1:9">
      <c r="A70" s="4" t="s">
        <v>87</v>
      </c>
      <c r="B70" s="45"/>
      <c r="C70" s="46"/>
      <c r="D70" s="4"/>
      <c r="E70" s="4" t="s">
        <v>88</v>
      </c>
      <c r="F70" s="4"/>
    </row>
    <row r="71" spans="1:9">
      <c r="A71" s="4" t="s">
        <v>89</v>
      </c>
      <c r="B71" s="45"/>
      <c r="C71" s="46"/>
      <c r="D71" s="4"/>
      <c r="E71" s="4"/>
      <c r="F71" s="4"/>
    </row>
    <row r="72" spans="1:9" ht="23.25" customHeight="1">
      <c r="A72" s="4" t="s">
        <v>90</v>
      </c>
      <c r="B72" s="45"/>
      <c r="C72" s="46"/>
      <c r="D72" s="4"/>
      <c r="E72" s="4"/>
      <c r="F72" s="4"/>
    </row>
    <row r="74" spans="1:9">
      <c r="A74" s="22" t="s">
        <v>91</v>
      </c>
      <c r="B74" s="61"/>
    </row>
    <row r="75" spans="1:9" s="4" customFormat="1">
      <c r="A75" s="22" t="s">
        <v>92</v>
      </c>
      <c r="B75" s="61"/>
      <c r="C75" s="44" t="s">
        <v>25</v>
      </c>
      <c r="D75"/>
      <c r="E75"/>
      <c r="F75"/>
      <c r="G75"/>
      <c r="H75"/>
    </row>
    <row r="76" spans="1:9">
      <c r="A76" s="22" t="s">
        <v>93</v>
      </c>
      <c r="B76" s="61"/>
      <c r="C76" s="44" t="s">
        <v>94</v>
      </c>
    </row>
    <row r="77" spans="1:9" ht="24.75" customHeight="1">
      <c r="A77" s="22" t="s">
        <v>95</v>
      </c>
      <c r="B77" s="61"/>
      <c r="C77" s="44" t="s">
        <v>96</v>
      </c>
    </row>
    <row r="79" spans="1:9" ht="13.5" customHeight="1"/>
    <row r="82" ht="40.5" customHeight="1"/>
  </sheetData>
  <mergeCells count="45">
    <mergeCell ref="A11:H11"/>
    <mergeCell ref="A12:B12"/>
    <mergeCell ref="F27:F28"/>
    <mergeCell ref="A14:B14"/>
    <mergeCell ref="A15:B15"/>
    <mergeCell ref="A17:B17"/>
    <mergeCell ref="A18:B18"/>
    <mergeCell ref="A21:B21"/>
    <mergeCell ref="A20:B20"/>
    <mergeCell ref="A3:B3"/>
    <mergeCell ref="A6:H6"/>
    <mergeCell ref="A7:B7"/>
    <mergeCell ref="A8:B8"/>
    <mergeCell ref="A10:B10"/>
    <mergeCell ref="A23:B23"/>
    <mergeCell ref="G27:G28"/>
    <mergeCell ref="A26:B26"/>
    <mergeCell ref="A27:B28"/>
    <mergeCell ref="C27:C28"/>
    <mergeCell ref="D27:D28"/>
    <mergeCell ref="E27:E28"/>
    <mergeCell ref="A67:H67"/>
    <mergeCell ref="A30:B30"/>
    <mergeCell ref="A32:B32"/>
    <mergeCell ref="A34:B34"/>
    <mergeCell ref="C61:D61"/>
    <mergeCell ref="C62:D62"/>
    <mergeCell ref="A61:B61"/>
    <mergeCell ref="A62:B62"/>
    <mergeCell ref="A46:H46"/>
    <mergeCell ref="A53:D53"/>
    <mergeCell ref="A57:E57"/>
    <mergeCell ref="A58:E58"/>
    <mergeCell ref="A48:D48"/>
    <mergeCell ref="A49:D49"/>
    <mergeCell ref="A50:D50"/>
    <mergeCell ref="A51:D51"/>
    <mergeCell ref="A54:H54"/>
    <mergeCell ref="A35:B35"/>
    <mergeCell ref="A37:B37"/>
    <mergeCell ref="A38:B38"/>
    <mergeCell ref="A39:B39"/>
    <mergeCell ref="A40:B40"/>
    <mergeCell ref="A43:B43"/>
    <mergeCell ref="A52:D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2018-02-16T04:33:53Z</cp:lastPrinted>
  <dcterms:created xsi:type="dcterms:W3CDTF">2013-02-18T04:38:06Z</dcterms:created>
  <dcterms:modified xsi:type="dcterms:W3CDTF">2018-02-21T22:20:53Z</dcterms:modified>
</cp:coreProperties>
</file>