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3" i="8" l="1"/>
  <c r="H54" i="8"/>
  <c r="H55" i="8"/>
  <c r="H52" i="8"/>
  <c r="G32" i="8"/>
  <c r="G41" i="8"/>
  <c r="C8" i="8"/>
  <c r="D52" i="8"/>
  <c r="G51" i="8"/>
  <c r="F51" i="8"/>
  <c r="E51" i="8"/>
  <c r="G50" i="8"/>
  <c r="F50" i="8"/>
  <c r="E50" i="8"/>
  <c r="H49" i="8"/>
  <c r="F47" i="8"/>
  <c r="G46" i="8"/>
  <c r="C45" i="8"/>
  <c r="F44" i="8"/>
  <c r="F45" i="8"/>
  <c r="G45" i="8"/>
  <c r="E44" i="8"/>
  <c r="E45" i="8"/>
  <c r="F41" i="8"/>
  <c r="E41" i="8"/>
  <c r="G35" i="8"/>
  <c r="F35" i="8"/>
  <c r="E35" i="8"/>
  <c r="G38" i="8"/>
  <c r="G39" i="8"/>
  <c r="G40" i="8"/>
  <c r="G37" i="8"/>
  <c r="H33" i="8"/>
  <c r="G33" i="8"/>
  <c r="F33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H8" i="8"/>
  <c r="E8" i="8"/>
  <c r="F8" i="8"/>
  <c r="E33" i="8"/>
  <c r="H35" i="8"/>
  <c r="E32" i="8"/>
  <c r="F32" i="8"/>
  <c r="H32" i="8"/>
  <c r="G43" i="8"/>
  <c r="H43" i="8"/>
  <c r="D3" i="8"/>
  <c r="G61" i="8"/>
  <c r="G8" i="8"/>
  <c r="G31" i="8"/>
  <c r="H40" i="8"/>
  <c r="H39" i="8"/>
  <c r="H38" i="8"/>
  <c r="H37" i="8"/>
  <c r="G47" i="8"/>
  <c r="H46" i="8"/>
  <c r="G48" i="8"/>
  <c r="H48" i="8"/>
  <c r="C44" i="8"/>
  <c r="F29" i="8"/>
  <c r="E29" i="8"/>
  <c r="D29" i="8"/>
  <c r="G27" i="8"/>
  <c r="G29" i="8"/>
  <c r="C29" i="8"/>
  <c r="F28" i="8"/>
  <c r="E28" i="8"/>
  <c r="D28" i="8"/>
  <c r="G28" i="8"/>
  <c r="C28" i="8"/>
  <c r="F23" i="8"/>
  <c r="E23" i="8"/>
  <c r="D23" i="8"/>
  <c r="G21" i="8"/>
  <c r="G23" i="8"/>
  <c r="C23" i="8"/>
  <c r="F22" i="8"/>
  <c r="E22" i="8"/>
  <c r="D22" i="8"/>
  <c r="G22" i="8"/>
  <c r="C22" i="8"/>
  <c r="E47" i="8"/>
  <c r="H47" i="8"/>
  <c r="H45" i="8"/>
  <c r="H44" i="8"/>
  <c r="F26" i="8"/>
  <c r="E26" i="8"/>
  <c r="D26" i="8"/>
  <c r="F25" i="8"/>
  <c r="E25" i="8"/>
  <c r="D25" i="8"/>
  <c r="G24" i="8"/>
  <c r="G26" i="8"/>
  <c r="G25" i="8"/>
  <c r="G18" i="8"/>
  <c r="G15" i="8"/>
  <c r="G17" i="8"/>
  <c r="G16" i="8"/>
  <c r="G12" i="8"/>
  <c r="G14" i="8"/>
  <c r="G13" i="8"/>
  <c r="G10" i="8"/>
  <c r="G9" i="8"/>
  <c r="C26" i="8"/>
  <c r="C25" i="8"/>
  <c r="C20" i="8"/>
  <c r="C19" i="8"/>
  <c r="C17" i="8"/>
  <c r="C16" i="8"/>
  <c r="G20" i="8"/>
  <c r="C33" i="8"/>
  <c r="C32" i="8"/>
  <c r="F20" i="8"/>
  <c r="F19" i="8"/>
  <c r="E20" i="8"/>
  <c r="D20" i="8"/>
  <c r="E19" i="8"/>
  <c r="F17" i="8"/>
  <c r="F16" i="8"/>
  <c r="E17" i="8"/>
  <c r="E16" i="8"/>
  <c r="D17" i="8"/>
  <c r="D16" i="8"/>
  <c r="F14" i="8"/>
  <c r="F13" i="8"/>
  <c r="E14" i="8"/>
  <c r="E13" i="8"/>
  <c r="D14" i="8"/>
  <c r="F10" i="8"/>
  <c r="F9" i="8"/>
  <c r="E10" i="8"/>
  <c r="E9" i="8"/>
  <c r="D10" i="8"/>
  <c r="C14" i="8"/>
  <c r="C13" i="8"/>
  <c r="C10" i="8"/>
  <c r="C9" i="8"/>
  <c r="G19" i="8"/>
  <c r="D19" i="8"/>
  <c r="D13" i="8"/>
  <c r="D9" i="8"/>
  <c r="H31" i="8"/>
</calcChain>
</file>

<file path=xl/comments1.xml><?xml version="1.0" encoding="utf-8"?>
<comments xmlns="http://schemas.openxmlformats.org/spreadsheetml/2006/main">
  <authors>
    <author>Finans</author>
  </authors>
  <commentList>
    <comment ref="C46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350 руб. в месяц</t>
        </r>
      </text>
    </comment>
  </commentList>
</comments>
</file>

<file path=xl/sharedStrings.xml><?xml version="1.0" encoding="utf-8"?>
<sst xmlns="http://schemas.openxmlformats.org/spreadsheetml/2006/main" count="174" uniqueCount="151">
  <si>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</si>
  <si>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</si>
  <si>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</si>
  <si>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</si>
  <si>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</si>
  <si>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</si>
  <si>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</si>
  <si>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</si>
  <si>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</si>
  <si>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</si>
  <si>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</si>
  <si>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</si>
  <si>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</si>
  <si>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</si>
  <si>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</si>
  <si>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</si>
  <si>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</si>
  <si>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</si>
  <si>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</si>
  <si>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</si>
  <si>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</si>
  <si>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</si>
  <si>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</si>
  <si>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</si>
  <si>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</si>
  <si>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</si>
  <si>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</si>
  <si>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</si>
  <si>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</si>
  <si>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</si>
  <si>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</si>
  <si>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</si>
  <si>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</si>
  <si>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</si>
  <si>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</si>
  <si>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</si>
  <si>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</si>
  <si>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</si>
  <si>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</si>
  <si>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</si>
  <si>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</si>
  <si>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</si>
  <si>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</si>
  <si>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</si>
  <si>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</si>
  <si>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</si>
  <si>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</si>
  <si>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</si>
  <si>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</si>
  <si>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</si>
  <si>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</si>
  <si>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</si>
  <si>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</si>
  <si>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</si>
  <si>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</si>
  <si>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</si>
  <si>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</si>
  <si>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</si>
  <si>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</si>
  <si>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</si>
  <si>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</si>
  <si>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</si>
  <si>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</si>
  <si>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</si>
  <si>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</si>
  <si>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</si>
  <si>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</si>
  <si>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</si>
  <si>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</si>
  <si>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</si>
  <si>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</si>
  <si>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</si>
  <si>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</si>
  <si>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</si>
  <si>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</si>
  <si>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</si>
  <si>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</si>
  <si>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</si>
  <si>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</si>
  <si>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</si>
  <si>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</si>
  <si>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</si>
  <si>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</si>
  <si>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</si>
  <si>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</si>
  <si>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</si>
  <si>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</si>
  <si>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</si>
  <si>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</si>
  <si>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</si>
  <si>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</si>
  <si>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</si>
  <si>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</si>
  <si>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</si>
  <si>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</si>
  <si>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</si>
  <si>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</si>
  <si>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</si>
  <si>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</si>
  <si>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ООО "Эра"</t>
  </si>
  <si>
    <t>ул. Тунгусская, 8</t>
  </si>
  <si>
    <t>2-265-897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</si>
  <si>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</si>
  <si>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</si>
  <si>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</si>
  <si>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</si>
  <si>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</si>
  <si>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</si>
  <si>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</si>
  <si>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 xml:space="preserve"> </t>
  </si>
  <si>
    <t>исполн-ль</t>
  </si>
  <si>
    <t>ВСЕГО ПО ДОМУ:</t>
  </si>
  <si>
    <t>ВСЕГО С УЧЕТОМ ОСТАТКОВ:</t>
  </si>
  <si>
    <t>№ 155 по ул. Светланская</t>
  </si>
  <si>
    <t>ООО " Восток Мегаполис"</t>
  </si>
  <si>
    <t>12 этажей</t>
  </si>
  <si>
    <t>1 подъезд</t>
  </si>
  <si>
    <t>2 лифта</t>
  </si>
  <si>
    <t>1 м/провод</t>
  </si>
  <si>
    <t>01.06.2008г.</t>
  </si>
  <si>
    <t>1.5 Вывоз и утилизация ТБО</t>
  </si>
  <si>
    <t>1.4 Сан содерж. м/провода</t>
  </si>
  <si>
    <t>1.6 Тех, обслуживание лифтов</t>
  </si>
  <si>
    <t>Ленинского района-1":</t>
  </si>
  <si>
    <t xml:space="preserve"> ООО "Управляющая компания Ленинского района-1"</t>
  </si>
  <si>
    <t>от 30 .07. 2007г. Серия 25 № 002827459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</si>
  <si>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</si>
  <si>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</si>
  <si>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</si>
  <si>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</si>
  <si>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</si>
  <si>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</si>
  <si>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апрель</t>
  </si>
  <si>
    <t>2 шт.</t>
  </si>
  <si>
    <t>Ресогарантия</t>
  </si>
  <si>
    <t xml:space="preserve">                       Отчет ООО "Управляющей компании Ленинского района-1"  за 2018 г.</t>
  </si>
  <si>
    <t>2 431,10 м2</t>
  </si>
  <si>
    <t>160,40 м2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</si>
  <si>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</si>
  <si>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</si>
  <si>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</si>
  <si>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</si>
  <si>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</si>
  <si>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Обязательное страхование лифтов.</t>
  </si>
  <si>
    <t>План по статье "текущий ремонт" на 2019 год</t>
  </si>
  <si>
    <t>4. Текущий ремонт коммуникаций, проходящих через нежилые помещения</t>
  </si>
  <si>
    <t>5. Ростелеком</t>
  </si>
  <si>
    <t>6. Правильный формат</t>
  </si>
  <si>
    <t>406,70 м2</t>
  </si>
  <si>
    <t>Предложение Управляющей компании: косметический ремонт подъездов с обновлением системы электроснабжения, частичный ремонт кровли. Собственникам необходимо предоставить протокол общего собрания для выполнения предложенных, или иных работ.</t>
  </si>
  <si>
    <t xml:space="preserve">ИСХ.         № 28/02 от 08.02.2019г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</si>
</sst>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6" xfId="0" applyFont="1" applyBorder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/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9" fillId="0" borderId="1" xfId="0" applyFont="1" applyBorder="1"/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0" xfId="0" applyFo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9" fillId="2" borderId="0" xfId="0" applyNumberFormat="1" applyFont="1" applyFill="1" applyBorder="1"/>
    <xf numFmtId="164" fontId="9" fillId="2" borderId="0" xfId="0" applyNumberFormat="1" applyFont="1" applyFill="1" applyBorder="1"/>
    <xf numFmtId="0" fontId="15" fillId="2" borderId="0" xfId="0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" xfId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F23" sqref="F23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113</v>
      </c>
    </row>
    <row r="4" spans="1:4" s="122" customFormat="1" ht="14.25" customHeight="1" x14ac:dyDescent="0.25">
      <c r="A4" s="21" t="s">
        <v>150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47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124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37" t="s">
        <v>12</v>
      </c>
      <c r="D9" s="138"/>
    </row>
    <row r="10" spans="1:4" s="3" customFormat="1" ht="24" customHeight="1" x14ac:dyDescent="0.25">
      <c r="A10" s="12" t="s">
        <v>2</v>
      </c>
      <c r="B10" s="14" t="s">
        <v>13</v>
      </c>
      <c r="C10" s="139" t="s">
        <v>125</v>
      </c>
      <c r="D10" s="140"/>
    </row>
    <row r="11" spans="1:4" s="3" customFormat="1" ht="15" customHeight="1" x14ac:dyDescent="0.25">
      <c r="A11" s="12" t="s">
        <v>3</v>
      </c>
      <c r="B11" s="13" t="s">
        <v>14</v>
      </c>
      <c r="C11" s="137" t="s">
        <v>15</v>
      </c>
      <c r="D11" s="138"/>
    </row>
    <row r="12" spans="1:4" s="3" customFormat="1" ht="16.5" customHeight="1" x14ac:dyDescent="0.25">
      <c r="A12" s="144">
        <v>5</v>
      </c>
      <c r="B12" s="144" t="s">
        <v>83</v>
      </c>
      <c r="C12" s="53" t="s">
        <v>84</v>
      </c>
      <c r="D12" s="54" t="s">
        <v>85</v>
      </c>
    </row>
    <row r="13" spans="1:4" s="3" customFormat="1" ht="14.25" customHeight="1" x14ac:dyDescent="0.25">
      <c r="A13" s="144"/>
      <c r="B13" s="144"/>
      <c r="C13" s="53" t="s">
        <v>86</v>
      </c>
      <c r="D13" s="54" t="s">
        <v>87</v>
      </c>
    </row>
    <row r="14" spans="1:4" s="3" customFormat="1" x14ac:dyDescent="0.25">
      <c r="A14" s="144"/>
      <c r="B14" s="144"/>
      <c r="C14" s="53" t="s">
        <v>88</v>
      </c>
      <c r="D14" s="54" t="s">
        <v>89</v>
      </c>
    </row>
    <row r="15" spans="1:4" s="3" customFormat="1" ht="16.5" customHeight="1" x14ac:dyDescent="0.25">
      <c r="A15" s="144"/>
      <c r="B15" s="144"/>
      <c r="C15" s="53" t="s">
        <v>90</v>
      </c>
      <c r="D15" s="54" t="s">
        <v>91</v>
      </c>
    </row>
    <row r="16" spans="1:4" s="3" customFormat="1" ht="16.5" customHeight="1" x14ac:dyDescent="0.25">
      <c r="A16" s="144"/>
      <c r="B16" s="144"/>
      <c r="C16" s="53" t="s">
        <v>92</v>
      </c>
      <c r="D16" s="54" t="s">
        <v>93</v>
      </c>
    </row>
    <row r="17" spans="1:4" s="5" customFormat="1" ht="15.75" customHeight="1" x14ac:dyDescent="0.25">
      <c r="A17" s="144"/>
      <c r="B17" s="144"/>
      <c r="C17" s="53" t="s">
        <v>94</v>
      </c>
      <c r="D17" s="54" t="s">
        <v>95</v>
      </c>
    </row>
    <row r="18" spans="1:4" s="5" customFormat="1" ht="15.75" customHeight="1" x14ac:dyDescent="0.25">
      <c r="A18" s="144"/>
      <c r="B18" s="144"/>
      <c r="C18" s="55" t="s">
        <v>96</v>
      </c>
      <c r="D18" s="54" t="s">
        <v>97</v>
      </c>
    </row>
    <row r="19" spans="1:4" ht="19.5" customHeight="1" x14ac:dyDescent="0.25">
      <c r="A19" s="12" t="s">
        <v>4</v>
      </c>
      <c r="B19" s="13" t="s">
        <v>16</v>
      </c>
      <c r="C19" s="145" t="s">
        <v>72</v>
      </c>
      <c r="D19" s="146"/>
    </row>
    <row r="20" spans="1:4" s="5" customFormat="1" ht="21" customHeight="1" x14ac:dyDescent="0.25">
      <c r="A20" s="12" t="s">
        <v>5</v>
      </c>
      <c r="B20" s="13" t="s">
        <v>17</v>
      </c>
      <c r="C20" s="147" t="s">
        <v>51</v>
      </c>
      <c r="D20" s="148"/>
    </row>
    <row r="21" spans="1:4" s="5" customFormat="1" ht="15" customHeight="1" x14ac:dyDescent="0.25">
      <c r="A21" s="12" t="s">
        <v>6</v>
      </c>
      <c r="B21" s="13" t="s">
        <v>18</v>
      </c>
      <c r="C21" s="139" t="s">
        <v>19</v>
      </c>
      <c r="D21" s="149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33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2" t="s">
        <v>23</v>
      </c>
    </row>
    <row r="26" spans="1:4" ht="21.75" customHeight="1" x14ac:dyDescent="0.25">
      <c r="A26" s="141" t="s">
        <v>26</v>
      </c>
      <c r="B26" s="142"/>
      <c r="C26" s="142"/>
      <c r="D26" s="143"/>
    </row>
    <row r="27" spans="1:4" ht="12" customHeight="1" x14ac:dyDescent="0.25">
      <c r="A27" s="49"/>
      <c r="B27" s="50"/>
      <c r="C27" s="50"/>
      <c r="D27" s="51"/>
    </row>
    <row r="28" spans="1:4" x14ac:dyDescent="0.25">
      <c r="A28" s="7">
        <v>1</v>
      </c>
      <c r="B28" s="6" t="s">
        <v>98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99</v>
      </c>
      <c r="C30" s="6" t="s">
        <v>100</v>
      </c>
      <c r="D30" s="6" t="s">
        <v>101</v>
      </c>
    </row>
    <row r="31" spans="1:4" x14ac:dyDescent="0.25">
      <c r="A31" s="19" t="s">
        <v>39</v>
      </c>
      <c r="B31" s="18"/>
      <c r="C31" s="18"/>
      <c r="D31" s="18"/>
    </row>
    <row r="32" spans="1:4" x14ac:dyDescent="0.25">
      <c r="A32" s="19" t="s">
        <v>40</v>
      </c>
      <c r="B32" s="18"/>
      <c r="C32" s="18"/>
      <c r="D32" s="18"/>
    </row>
    <row r="33" spans="1:4" x14ac:dyDescent="0.25">
      <c r="A33" s="7">
        <v>1</v>
      </c>
      <c r="B33" s="6" t="s">
        <v>114</v>
      </c>
      <c r="C33" s="6" t="s">
        <v>100</v>
      </c>
      <c r="D33" s="6" t="s">
        <v>28</v>
      </c>
    </row>
    <row r="34" spans="1:4" ht="15" customHeight="1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ht="5.25" customHeight="1" x14ac:dyDescent="0.25">
      <c r="A36" s="27"/>
      <c r="B36" s="11"/>
      <c r="C36" s="11"/>
      <c r="D36" s="11"/>
    </row>
    <row r="37" spans="1:4" x14ac:dyDescent="0.25">
      <c r="A37" s="4" t="s">
        <v>45</v>
      </c>
      <c r="B37" s="18"/>
      <c r="C37" s="18"/>
      <c r="D37" s="18"/>
    </row>
    <row r="38" spans="1:4" ht="15" customHeight="1" x14ac:dyDescent="0.25">
      <c r="A38" s="7">
        <v>1</v>
      </c>
      <c r="B38" s="6" t="s">
        <v>31</v>
      </c>
      <c r="C38" s="135">
        <v>1972</v>
      </c>
      <c r="D38" s="136"/>
    </row>
    <row r="39" spans="1:4" x14ac:dyDescent="0.25">
      <c r="A39" s="7">
        <v>2</v>
      </c>
      <c r="B39" s="6" t="s">
        <v>33</v>
      </c>
      <c r="C39" s="135" t="s">
        <v>115</v>
      </c>
      <c r="D39" s="136"/>
    </row>
    <row r="40" spans="1:4" x14ac:dyDescent="0.25">
      <c r="A40" s="7">
        <v>3</v>
      </c>
      <c r="B40" s="6" t="s">
        <v>34</v>
      </c>
      <c r="C40" s="134" t="s">
        <v>116</v>
      </c>
      <c r="D40" s="134"/>
    </row>
    <row r="41" spans="1:4" ht="15" customHeight="1" x14ac:dyDescent="0.25">
      <c r="A41" s="7">
        <v>4</v>
      </c>
      <c r="B41" s="6" t="s">
        <v>32</v>
      </c>
      <c r="C41" s="134" t="s">
        <v>117</v>
      </c>
      <c r="D41" s="134"/>
    </row>
    <row r="42" spans="1:4" x14ac:dyDescent="0.25">
      <c r="A42" s="7">
        <v>5</v>
      </c>
      <c r="B42" s="6" t="s">
        <v>35</v>
      </c>
      <c r="C42" s="134" t="s">
        <v>118</v>
      </c>
      <c r="D42" s="134"/>
    </row>
    <row r="43" spans="1:4" x14ac:dyDescent="0.25">
      <c r="A43" s="7">
        <v>6</v>
      </c>
      <c r="B43" s="6" t="s">
        <v>36</v>
      </c>
      <c r="C43" s="135" t="s">
        <v>136</v>
      </c>
      <c r="D43" s="136"/>
    </row>
    <row r="44" spans="1:4" ht="15" customHeight="1" x14ac:dyDescent="0.25">
      <c r="A44" s="7">
        <v>7</v>
      </c>
      <c r="B44" s="6" t="s">
        <v>37</v>
      </c>
      <c r="C44" s="135" t="s">
        <v>137</v>
      </c>
      <c r="D44" s="136"/>
    </row>
    <row r="45" spans="1:4" x14ac:dyDescent="0.25">
      <c r="A45" s="7">
        <v>8</v>
      </c>
      <c r="B45" s="6" t="s">
        <v>38</v>
      </c>
      <c r="C45" s="135" t="s">
        <v>148</v>
      </c>
      <c r="D45" s="136"/>
    </row>
    <row r="46" spans="1:4" x14ac:dyDescent="0.25">
      <c r="A46" s="7">
        <v>9</v>
      </c>
      <c r="B46" s="6" t="s">
        <v>102</v>
      </c>
      <c r="C46" s="135">
        <v>98</v>
      </c>
      <c r="D46" s="140"/>
    </row>
    <row r="47" spans="1:4" x14ac:dyDescent="0.25">
      <c r="A47" s="7">
        <v>10</v>
      </c>
      <c r="B47" s="6" t="s">
        <v>71</v>
      </c>
      <c r="C47" s="150" t="s">
        <v>119</v>
      </c>
      <c r="D47" s="136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workbookViewId="0">
      <selection sqref="A1:H8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2.42578125" customWidth="1"/>
    <col min="8" max="9" width="10.140625" customWidth="1"/>
    <col min="13" max="13" width="11.5703125" customWidth="1"/>
  </cols>
  <sheetData>
    <row r="1" spans="1:27" x14ac:dyDescent="0.25">
      <c r="A1" s="4" t="s">
        <v>106</v>
      </c>
      <c r="B1"/>
      <c r="C1" s="33"/>
      <c r="D1" s="33"/>
      <c r="G1" s="33"/>
      <c r="H1" s="18"/>
      <c r="I1" s="1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6.5" customHeight="1" x14ac:dyDescent="0.25">
      <c r="A2" s="4" t="s">
        <v>138</v>
      </c>
      <c r="B2"/>
      <c r="C2" s="33"/>
      <c r="D2" s="33"/>
      <c r="G2" s="33"/>
      <c r="H2" s="18"/>
      <c r="I2" s="1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105" customFormat="1" ht="29.25" customHeight="1" x14ac:dyDescent="0.25">
      <c r="A3" s="151" t="s">
        <v>140</v>
      </c>
      <c r="B3" s="151"/>
      <c r="C3" s="98"/>
      <c r="D3" s="99">
        <f>D4+D5</f>
        <v>957.95999999999992</v>
      </c>
      <c r="E3" s="100"/>
      <c r="F3" s="101"/>
      <c r="G3" s="101"/>
      <c r="H3" s="102"/>
      <c r="I3" s="125"/>
      <c r="J3" s="103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s="105" customFormat="1" ht="23.25" customHeight="1" x14ac:dyDescent="0.25">
      <c r="A4" s="106" t="s">
        <v>107</v>
      </c>
      <c r="B4" s="106"/>
      <c r="C4" s="98"/>
      <c r="D4" s="99">
        <v>1051.1199999999999</v>
      </c>
      <c r="E4" s="100"/>
      <c r="F4" s="101"/>
      <c r="G4" s="101"/>
      <c r="H4" s="107"/>
      <c r="I4" s="126"/>
      <c r="J4" s="103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105" customFormat="1" ht="22.5" customHeight="1" x14ac:dyDescent="0.25">
      <c r="A5" s="106" t="s">
        <v>108</v>
      </c>
      <c r="B5" s="106"/>
      <c r="C5" s="98"/>
      <c r="D5" s="99">
        <v>-93.16</v>
      </c>
      <c r="E5" s="100"/>
      <c r="F5" s="101"/>
      <c r="G5" s="101"/>
      <c r="H5" s="102"/>
      <c r="I5" s="125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ht="15" customHeight="1" x14ac:dyDescent="0.25">
      <c r="A6" s="152" t="s">
        <v>139</v>
      </c>
      <c r="B6" s="153"/>
      <c r="C6" s="153"/>
      <c r="D6" s="153"/>
      <c r="E6" s="153"/>
      <c r="F6" s="153"/>
      <c r="G6" s="153"/>
      <c r="H6" s="154"/>
      <c r="I6" s="127"/>
      <c r="J6" s="8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56.25" customHeight="1" x14ac:dyDescent="0.25">
      <c r="A7" s="156" t="s">
        <v>58</v>
      </c>
      <c r="B7" s="157"/>
      <c r="C7" s="38" t="s">
        <v>59</v>
      </c>
      <c r="D7" s="28" t="s">
        <v>60</v>
      </c>
      <c r="E7" s="28" t="s">
        <v>61</v>
      </c>
      <c r="F7" s="28" t="s">
        <v>62</v>
      </c>
      <c r="G7" s="34" t="s">
        <v>63</v>
      </c>
      <c r="H7" s="28" t="s">
        <v>64</v>
      </c>
      <c r="I7" s="88"/>
    </row>
    <row r="8" spans="1:27" s="4" customFormat="1" ht="17.25" customHeight="1" x14ac:dyDescent="0.25">
      <c r="A8" s="156" t="s">
        <v>65</v>
      </c>
      <c r="B8" s="157"/>
      <c r="C8" s="39">
        <f>C12+C15+C18+C21+C24+C27</f>
        <v>21.130000000000003</v>
      </c>
      <c r="D8" s="75">
        <v>-84.08</v>
      </c>
      <c r="E8" s="75">
        <f>E12+E15+E18+E21+E24+E27</f>
        <v>605.66</v>
      </c>
      <c r="F8" s="75">
        <f>F12+F15+F18+F21+F24+F27</f>
        <v>642.54999999999995</v>
      </c>
      <c r="G8" s="75">
        <f>F8</f>
        <v>642.54999999999995</v>
      </c>
      <c r="H8" s="61">
        <f>F8-E8+D8</f>
        <v>-47.190000000000012</v>
      </c>
      <c r="I8" s="128"/>
    </row>
    <row r="9" spans="1:27" x14ac:dyDescent="0.25">
      <c r="A9" s="35" t="s">
        <v>66</v>
      </c>
      <c r="B9" s="36"/>
      <c r="C9" s="40">
        <f>C8-C10</f>
        <v>19.017000000000003</v>
      </c>
      <c r="D9" s="45">
        <f>D8-D10</f>
        <v>-75.671999999999997</v>
      </c>
      <c r="E9" s="45">
        <f>E8-E10</f>
        <v>545.09399999999994</v>
      </c>
      <c r="F9" s="45">
        <f>F8-F10</f>
        <v>578.29499999999996</v>
      </c>
      <c r="G9" s="45">
        <f>G8-G10</f>
        <v>578.29499999999996</v>
      </c>
      <c r="H9" s="61">
        <f>F9-E9+D9</f>
        <v>-42.470999999999975</v>
      </c>
      <c r="I9" s="128"/>
    </row>
    <row r="10" spans="1:27" x14ac:dyDescent="0.25">
      <c r="A10" s="158" t="s">
        <v>67</v>
      </c>
      <c r="B10" s="159"/>
      <c r="C10" s="40">
        <f>C8*10%</f>
        <v>2.1130000000000004</v>
      </c>
      <c r="D10" s="45">
        <f>D8*10%</f>
        <v>-8.4079999999999995</v>
      </c>
      <c r="E10" s="45">
        <f>E8*10%</f>
        <v>60.566000000000003</v>
      </c>
      <c r="F10" s="45">
        <f>F8*10%</f>
        <v>64.254999999999995</v>
      </c>
      <c r="G10" s="45">
        <f>G8*10%</f>
        <v>64.254999999999995</v>
      </c>
      <c r="H10" s="61">
        <f>F10-E10+D10</f>
        <v>-4.7190000000000065</v>
      </c>
      <c r="I10" s="128"/>
    </row>
    <row r="11" spans="1:27" ht="12.75" customHeight="1" x14ac:dyDescent="0.25">
      <c r="A11" s="160" t="s">
        <v>68</v>
      </c>
      <c r="B11" s="161"/>
      <c r="C11" s="161"/>
      <c r="D11" s="161"/>
      <c r="E11" s="161"/>
      <c r="F11" s="161"/>
      <c r="G11" s="161"/>
      <c r="H11" s="162"/>
      <c r="I11" s="57"/>
    </row>
    <row r="12" spans="1:27" x14ac:dyDescent="0.25">
      <c r="A12" s="163" t="s">
        <v>48</v>
      </c>
      <c r="B12" s="164"/>
      <c r="C12" s="39">
        <v>5.65</v>
      </c>
      <c r="D12" s="74">
        <v>-14.33</v>
      </c>
      <c r="E12" s="74">
        <v>164.83</v>
      </c>
      <c r="F12" s="74">
        <v>179.87</v>
      </c>
      <c r="G12" s="74">
        <f>F12</f>
        <v>179.87</v>
      </c>
      <c r="H12" s="45">
        <f t="shared" ref="H12:H29" si="0">F12-E12+D12</f>
        <v>0.70999999999999197</v>
      </c>
      <c r="I12" s="129"/>
      <c r="K12" s="68"/>
    </row>
    <row r="13" spans="1:27" x14ac:dyDescent="0.25">
      <c r="A13" s="35" t="s">
        <v>66</v>
      </c>
      <c r="B13" s="36"/>
      <c r="C13" s="40">
        <f>C12-C14</f>
        <v>5.085</v>
      </c>
      <c r="D13" s="45">
        <f>D12-D14</f>
        <v>-12.897</v>
      </c>
      <c r="E13" s="45">
        <f>E12-E14</f>
        <v>148.34700000000001</v>
      </c>
      <c r="F13" s="45">
        <f>F12-F14</f>
        <v>161.88300000000001</v>
      </c>
      <c r="G13" s="45">
        <f>G12-G14</f>
        <v>161.88300000000001</v>
      </c>
      <c r="H13" s="45">
        <f t="shared" si="0"/>
        <v>0.63900000000000112</v>
      </c>
      <c r="I13" s="129"/>
    </row>
    <row r="14" spans="1:27" x14ac:dyDescent="0.25">
      <c r="A14" s="158" t="s">
        <v>67</v>
      </c>
      <c r="B14" s="159"/>
      <c r="C14" s="40">
        <f>C12*10%</f>
        <v>0.56500000000000006</v>
      </c>
      <c r="D14" s="45">
        <f>D12*10%</f>
        <v>-1.4330000000000001</v>
      </c>
      <c r="E14" s="45">
        <f>E12*10%</f>
        <v>16.483000000000001</v>
      </c>
      <c r="F14" s="45">
        <f>F12*10%</f>
        <v>17.987000000000002</v>
      </c>
      <c r="G14" s="45">
        <f>G12*10%</f>
        <v>17.987000000000002</v>
      </c>
      <c r="H14" s="45">
        <f t="shared" si="0"/>
        <v>7.1000000000001284E-2</v>
      </c>
      <c r="I14" s="129"/>
    </row>
    <row r="15" spans="1:27" ht="23.25" customHeight="1" x14ac:dyDescent="0.25">
      <c r="A15" s="163" t="s">
        <v>41</v>
      </c>
      <c r="B15" s="164"/>
      <c r="C15" s="39">
        <v>3.45</v>
      </c>
      <c r="D15" s="74">
        <v>-19.63</v>
      </c>
      <c r="E15" s="74">
        <v>100.65</v>
      </c>
      <c r="F15" s="74">
        <v>109.97</v>
      </c>
      <c r="G15" s="74">
        <f>F15</f>
        <v>109.97</v>
      </c>
      <c r="H15" s="45">
        <f t="shared" si="0"/>
        <v>-10.310000000000006</v>
      </c>
      <c r="I15" s="129"/>
    </row>
    <row r="16" spans="1:27" x14ac:dyDescent="0.25">
      <c r="A16" s="35" t="s">
        <v>66</v>
      </c>
      <c r="B16" s="36"/>
      <c r="C16" s="40">
        <f>C15-C17</f>
        <v>3.105</v>
      </c>
      <c r="D16" s="45">
        <f>D15-D17</f>
        <v>-17.666999999999998</v>
      </c>
      <c r="E16" s="45">
        <f>E15-E17</f>
        <v>90.585000000000008</v>
      </c>
      <c r="F16" s="45">
        <f>F15-F17</f>
        <v>98.972999999999999</v>
      </c>
      <c r="G16" s="45">
        <f>G15-G17</f>
        <v>98.972999999999999</v>
      </c>
      <c r="H16" s="45">
        <f t="shared" si="0"/>
        <v>-9.279000000000007</v>
      </c>
      <c r="I16" s="129"/>
    </row>
    <row r="17" spans="1:9" ht="15" customHeight="1" x14ac:dyDescent="0.25">
      <c r="A17" s="158" t="s">
        <v>67</v>
      </c>
      <c r="B17" s="159"/>
      <c r="C17" s="40">
        <f>C15*10%</f>
        <v>0.34500000000000003</v>
      </c>
      <c r="D17" s="45">
        <f>D15*10%</f>
        <v>-1.9630000000000001</v>
      </c>
      <c r="E17" s="45">
        <f>E15*10%</f>
        <v>10.065000000000001</v>
      </c>
      <c r="F17" s="45">
        <f>F15*10%</f>
        <v>10.997</v>
      </c>
      <c r="G17" s="45">
        <f>G15*10%</f>
        <v>10.997</v>
      </c>
      <c r="H17" s="45">
        <f t="shared" si="0"/>
        <v>-1.0310000000000015</v>
      </c>
      <c r="I17" s="129"/>
    </row>
    <row r="18" spans="1:9" ht="21.75" customHeight="1" x14ac:dyDescent="0.25">
      <c r="A18" s="163" t="s">
        <v>49</v>
      </c>
      <c r="B18" s="164"/>
      <c r="C18" s="38">
        <v>2.37</v>
      </c>
      <c r="D18" s="74">
        <v>-13.24</v>
      </c>
      <c r="E18" s="74">
        <v>69.14</v>
      </c>
      <c r="F18" s="74">
        <v>75.53</v>
      </c>
      <c r="G18" s="74">
        <f>F18</f>
        <v>75.53</v>
      </c>
      <c r="H18" s="45">
        <f t="shared" si="0"/>
        <v>-6.85</v>
      </c>
      <c r="I18" s="129"/>
    </row>
    <row r="19" spans="1:9" ht="13.5" customHeight="1" x14ac:dyDescent="0.25">
      <c r="A19" s="35" t="s">
        <v>66</v>
      </c>
      <c r="B19" s="36"/>
      <c r="C19" s="40">
        <f>C18-C20</f>
        <v>2.133</v>
      </c>
      <c r="D19" s="45">
        <f>D18-D20</f>
        <v>-11.916</v>
      </c>
      <c r="E19" s="45">
        <f>E18-E20</f>
        <v>62.225999999999999</v>
      </c>
      <c r="F19" s="45">
        <f>F18-F20</f>
        <v>67.977000000000004</v>
      </c>
      <c r="G19" s="45">
        <f>G18-G20</f>
        <v>67.977000000000004</v>
      </c>
      <c r="H19" s="45">
        <f t="shared" si="0"/>
        <v>-6.1649999999999956</v>
      </c>
      <c r="I19" s="129"/>
    </row>
    <row r="20" spans="1:9" ht="12.75" customHeight="1" x14ac:dyDescent="0.25">
      <c r="A20" s="158" t="s">
        <v>67</v>
      </c>
      <c r="B20" s="159"/>
      <c r="C20" s="40">
        <f>C18*10%</f>
        <v>0.23700000000000002</v>
      </c>
      <c r="D20" s="45">
        <f>D18*10%</f>
        <v>-1.3240000000000001</v>
      </c>
      <c r="E20" s="45">
        <f>E18*10%</f>
        <v>6.9140000000000006</v>
      </c>
      <c r="F20" s="45">
        <f>F18*10%</f>
        <v>7.5530000000000008</v>
      </c>
      <c r="G20" s="45">
        <f>G18*10%</f>
        <v>7.5530000000000008</v>
      </c>
      <c r="H20" s="45">
        <f t="shared" si="0"/>
        <v>-0.68499999999999983</v>
      </c>
      <c r="I20" s="129"/>
    </row>
    <row r="21" spans="1:9" ht="14.25" customHeight="1" x14ac:dyDescent="0.25">
      <c r="A21" s="10" t="s">
        <v>121</v>
      </c>
      <c r="B21" s="37"/>
      <c r="C21" s="41">
        <v>1.1100000000000001</v>
      </c>
      <c r="D21" s="45">
        <v>-6.12</v>
      </c>
      <c r="E21" s="45">
        <v>32.380000000000003</v>
      </c>
      <c r="F21" s="45">
        <v>35.369999999999997</v>
      </c>
      <c r="G21" s="45">
        <f>F21</f>
        <v>35.369999999999997</v>
      </c>
      <c r="H21" s="45">
        <f t="shared" si="0"/>
        <v>-3.1300000000000052</v>
      </c>
      <c r="I21" s="129"/>
    </row>
    <row r="22" spans="1:9" ht="14.25" customHeight="1" x14ac:dyDescent="0.25">
      <c r="A22" s="35" t="s">
        <v>66</v>
      </c>
      <c r="B22" s="36"/>
      <c r="C22" s="40">
        <f>C21-C23</f>
        <v>0.99900000000000011</v>
      </c>
      <c r="D22" s="45">
        <f>D21-D23</f>
        <v>-5.508</v>
      </c>
      <c r="E22" s="45">
        <f>E21-E23</f>
        <v>29.142000000000003</v>
      </c>
      <c r="F22" s="45">
        <f>F21-F23</f>
        <v>31.832999999999998</v>
      </c>
      <c r="G22" s="45">
        <f>G21-G23</f>
        <v>31.832999999999998</v>
      </c>
      <c r="H22" s="45">
        <f t="shared" si="0"/>
        <v>-2.8170000000000046</v>
      </c>
      <c r="I22" s="129"/>
    </row>
    <row r="23" spans="1:9" x14ac:dyDescent="0.25">
      <c r="A23" s="158" t="s">
        <v>67</v>
      </c>
      <c r="B23" s="159"/>
      <c r="C23" s="40">
        <f>C21*10%</f>
        <v>0.11100000000000002</v>
      </c>
      <c r="D23" s="45">
        <f>D21*10%</f>
        <v>-0.6120000000000001</v>
      </c>
      <c r="E23" s="45">
        <f>E21*10%</f>
        <v>3.2380000000000004</v>
      </c>
      <c r="F23" s="45">
        <f>F21*10%</f>
        <v>3.5369999999999999</v>
      </c>
      <c r="G23" s="45">
        <f>G21*10%</f>
        <v>3.5369999999999999</v>
      </c>
      <c r="H23" s="45">
        <f t="shared" si="0"/>
        <v>-0.31300000000000061</v>
      </c>
      <c r="I23" s="129"/>
    </row>
    <row r="24" spans="1:9" ht="14.25" customHeight="1" x14ac:dyDescent="0.25">
      <c r="A24" s="10" t="s">
        <v>120</v>
      </c>
      <c r="B24" s="37"/>
      <c r="C24" s="41">
        <v>4.3600000000000003</v>
      </c>
      <c r="D24" s="45">
        <v>-22.23</v>
      </c>
      <c r="E24" s="45">
        <v>121.58</v>
      </c>
      <c r="F24" s="45">
        <v>129.87</v>
      </c>
      <c r="G24" s="45">
        <f>F24</f>
        <v>129.87</v>
      </c>
      <c r="H24" s="45">
        <f t="shared" si="0"/>
        <v>-13.939999999999994</v>
      </c>
      <c r="I24" s="129"/>
    </row>
    <row r="25" spans="1:9" ht="14.25" customHeight="1" x14ac:dyDescent="0.25">
      <c r="A25" s="35" t="s">
        <v>66</v>
      </c>
      <c r="B25" s="36"/>
      <c r="C25" s="40">
        <f>C24-C26</f>
        <v>3.9240000000000004</v>
      </c>
      <c r="D25" s="45">
        <f>D24-D26</f>
        <v>-20.007000000000001</v>
      </c>
      <c r="E25" s="45">
        <f>E24-E26</f>
        <v>109.422</v>
      </c>
      <c r="F25" s="45">
        <f>F24-F26</f>
        <v>116.88300000000001</v>
      </c>
      <c r="G25" s="45">
        <f>G24-G26</f>
        <v>116.88300000000001</v>
      </c>
      <c r="H25" s="45">
        <f t="shared" si="0"/>
        <v>-12.545999999999989</v>
      </c>
      <c r="I25" s="129"/>
    </row>
    <row r="26" spans="1:9" x14ac:dyDescent="0.25">
      <c r="A26" s="158" t="s">
        <v>67</v>
      </c>
      <c r="B26" s="159"/>
      <c r="C26" s="40">
        <f>C24*10%</f>
        <v>0.43600000000000005</v>
      </c>
      <c r="D26" s="45">
        <f>D24*10%</f>
        <v>-2.2230000000000003</v>
      </c>
      <c r="E26" s="45">
        <f>E24*10%</f>
        <v>12.158000000000001</v>
      </c>
      <c r="F26" s="45">
        <f>F24*10%</f>
        <v>12.987000000000002</v>
      </c>
      <c r="G26" s="45">
        <f>G24*10%</f>
        <v>12.987000000000002</v>
      </c>
      <c r="H26" s="45">
        <f t="shared" si="0"/>
        <v>-1.3939999999999997</v>
      </c>
      <c r="I26" s="129"/>
    </row>
    <row r="27" spans="1:9" x14ac:dyDescent="0.25">
      <c r="A27" s="10" t="s">
        <v>122</v>
      </c>
      <c r="B27" s="37"/>
      <c r="C27" s="41">
        <v>4.1900000000000004</v>
      </c>
      <c r="D27" s="45">
        <v>-11.68</v>
      </c>
      <c r="E27" s="45">
        <v>117.08</v>
      </c>
      <c r="F27" s="45">
        <v>111.94</v>
      </c>
      <c r="G27" s="45">
        <f>F27</f>
        <v>111.94</v>
      </c>
      <c r="H27" s="45">
        <f t="shared" si="0"/>
        <v>-16.82</v>
      </c>
      <c r="I27" s="129"/>
    </row>
    <row r="28" spans="1:9" ht="14.25" customHeight="1" x14ac:dyDescent="0.25">
      <c r="A28" s="35" t="s">
        <v>66</v>
      </c>
      <c r="B28" s="36"/>
      <c r="C28" s="40">
        <f>C27-C29</f>
        <v>3.7710000000000004</v>
      </c>
      <c r="D28" s="45">
        <f>D27-D29</f>
        <v>-10.512</v>
      </c>
      <c r="E28" s="45">
        <f>E27-E29</f>
        <v>105.372</v>
      </c>
      <c r="F28" s="45">
        <f>F27-F29</f>
        <v>100.746</v>
      </c>
      <c r="G28" s="45">
        <f>G27-G29</f>
        <v>100.746</v>
      </c>
      <c r="H28" s="45">
        <f t="shared" si="0"/>
        <v>-15.138000000000005</v>
      </c>
      <c r="I28" s="129"/>
    </row>
    <row r="29" spans="1:9" x14ac:dyDescent="0.25">
      <c r="A29" s="158" t="s">
        <v>67</v>
      </c>
      <c r="B29" s="159"/>
      <c r="C29" s="40">
        <f>C27*10%</f>
        <v>0.41900000000000004</v>
      </c>
      <c r="D29" s="45">
        <f>D27*10%</f>
        <v>-1.1679999999999999</v>
      </c>
      <c r="E29" s="45">
        <f>E27*10%</f>
        <v>11.708</v>
      </c>
      <c r="F29" s="45">
        <f>F27*10%</f>
        <v>11.194000000000001</v>
      </c>
      <c r="G29" s="45">
        <f>G27*10%</f>
        <v>11.194000000000001</v>
      </c>
      <c r="H29" s="45">
        <f t="shared" si="0"/>
        <v>-1.6819999999999993</v>
      </c>
      <c r="I29" s="129"/>
    </row>
    <row r="30" spans="1:9" s="105" customFormat="1" ht="9.75" customHeight="1" x14ac:dyDescent="0.25">
      <c r="A30" s="108"/>
      <c r="B30" s="109"/>
      <c r="C30" s="110"/>
      <c r="D30" s="111"/>
      <c r="E30" s="110"/>
      <c r="F30" s="110"/>
      <c r="G30" s="112"/>
      <c r="H30" s="113"/>
      <c r="I30" s="130"/>
    </row>
    <row r="31" spans="1:9" s="4" customFormat="1" ht="15.75" customHeight="1" x14ac:dyDescent="0.25">
      <c r="A31" s="156" t="s">
        <v>42</v>
      </c>
      <c r="B31" s="157"/>
      <c r="C31" s="41">
        <v>7.8</v>
      </c>
      <c r="D31" s="61">
        <v>969.75</v>
      </c>
      <c r="E31" s="61">
        <v>225.13</v>
      </c>
      <c r="F31" s="61">
        <v>238.43</v>
      </c>
      <c r="G31" s="77">
        <f>G32+G33</f>
        <v>25.063000000000002</v>
      </c>
      <c r="H31" s="61">
        <f>F31-E31-G31+D31+F31</f>
        <v>1196.4169999999999</v>
      </c>
      <c r="I31" s="128"/>
    </row>
    <row r="32" spans="1:9" ht="15.75" customHeight="1" x14ac:dyDescent="0.25">
      <c r="A32" s="35" t="s">
        <v>69</v>
      </c>
      <c r="B32" s="36"/>
      <c r="C32" s="40">
        <f>C31-C33</f>
        <v>7.02</v>
      </c>
      <c r="D32" s="45">
        <v>973.51</v>
      </c>
      <c r="E32" s="45">
        <f>E31-E33</f>
        <v>202.61699999999999</v>
      </c>
      <c r="F32" s="45">
        <f>F31-F33</f>
        <v>214.58699999999999</v>
      </c>
      <c r="G32" s="76">
        <f>G61</f>
        <v>1.22</v>
      </c>
      <c r="H32" s="45">
        <f t="shared" ref="H32:H40" si="1">F32-E32-G32+D32+F32</f>
        <v>1198.847</v>
      </c>
      <c r="I32" s="129"/>
    </row>
    <row r="33" spans="1:12" ht="12.75" customHeight="1" x14ac:dyDescent="0.25">
      <c r="A33" s="158" t="s">
        <v>67</v>
      </c>
      <c r="B33" s="159"/>
      <c r="C33" s="40">
        <f>C31*10%</f>
        <v>0.78</v>
      </c>
      <c r="D33" s="45">
        <v>-3.76</v>
      </c>
      <c r="E33" s="45">
        <f>E31*10%</f>
        <v>22.513000000000002</v>
      </c>
      <c r="F33" s="45">
        <f>F31*10%</f>
        <v>23.843000000000004</v>
      </c>
      <c r="G33" s="45">
        <f>F33</f>
        <v>23.843000000000004</v>
      </c>
      <c r="H33" s="45">
        <f>F33-E33-G33+D33+F33</f>
        <v>-2.4299999999999997</v>
      </c>
      <c r="I33" s="129"/>
    </row>
    <row r="34" spans="1:12" ht="9" customHeight="1" x14ac:dyDescent="0.25">
      <c r="A34" s="123"/>
      <c r="B34" s="124"/>
      <c r="C34" s="40"/>
      <c r="D34" s="45"/>
      <c r="E34" s="45"/>
      <c r="F34" s="45"/>
      <c r="G34" s="45"/>
      <c r="H34" s="45"/>
      <c r="I34" s="129"/>
    </row>
    <row r="35" spans="1:12" s="4" customFormat="1" ht="15.75" customHeight="1" x14ac:dyDescent="0.25">
      <c r="A35" s="183" t="s">
        <v>126</v>
      </c>
      <c r="B35" s="184"/>
      <c r="C35" s="101"/>
      <c r="D35" s="100">
        <v>-5.32</v>
      </c>
      <c r="E35" s="101">
        <f>E37+E38+E39+E40</f>
        <v>40.07</v>
      </c>
      <c r="F35" s="101">
        <f>F37+F38+F39+F40</f>
        <v>40.21</v>
      </c>
      <c r="G35" s="101">
        <f>G37+G38+G39+G40</f>
        <v>40.21</v>
      </c>
      <c r="H35" s="61">
        <f t="shared" si="1"/>
        <v>-5.18</v>
      </c>
      <c r="I35" s="128"/>
    </row>
    <row r="36" spans="1:12" ht="12.75" customHeight="1" x14ac:dyDescent="0.25">
      <c r="A36" s="121" t="s">
        <v>127</v>
      </c>
      <c r="B36" s="109"/>
      <c r="C36" s="110"/>
      <c r="D36" s="113"/>
      <c r="E36" s="110"/>
      <c r="F36" s="110"/>
      <c r="G36" s="120"/>
      <c r="H36" s="100"/>
      <c r="I36" s="131"/>
    </row>
    <row r="37" spans="1:12" ht="12.75" customHeight="1" x14ac:dyDescent="0.25">
      <c r="A37" s="181" t="s">
        <v>128</v>
      </c>
      <c r="B37" s="182"/>
      <c r="C37" s="110"/>
      <c r="D37" s="113">
        <v>-0.52</v>
      </c>
      <c r="E37" s="110">
        <v>4.5999999999999996</v>
      </c>
      <c r="F37" s="110">
        <v>4.6100000000000003</v>
      </c>
      <c r="G37" s="120">
        <f>F37</f>
        <v>4.6100000000000003</v>
      </c>
      <c r="H37" s="45">
        <f t="shared" si="1"/>
        <v>-0.5099999999999989</v>
      </c>
      <c r="I37" s="129"/>
    </row>
    <row r="38" spans="1:12" ht="12.75" customHeight="1" x14ac:dyDescent="0.25">
      <c r="A38" s="181" t="s">
        <v>129</v>
      </c>
      <c r="B38" s="182"/>
      <c r="C38" s="110"/>
      <c r="D38" s="113">
        <v>0</v>
      </c>
      <c r="E38" s="110">
        <v>0</v>
      </c>
      <c r="F38" s="110">
        <v>0</v>
      </c>
      <c r="G38" s="120">
        <f t="shared" ref="G38:G40" si="2">F38</f>
        <v>0</v>
      </c>
      <c r="H38" s="45">
        <f t="shared" si="1"/>
        <v>0</v>
      </c>
      <c r="I38" s="129"/>
    </row>
    <row r="39" spans="1:12" ht="12.75" customHeight="1" x14ac:dyDescent="0.25">
      <c r="A39" s="181" t="s">
        <v>130</v>
      </c>
      <c r="B39" s="182"/>
      <c r="C39" s="110"/>
      <c r="D39" s="113">
        <v>-4.59</v>
      </c>
      <c r="E39" s="110">
        <v>33.28</v>
      </c>
      <c r="F39" s="110">
        <v>33.43</v>
      </c>
      <c r="G39" s="120">
        <f t="shared" si="2"/>
        <v>33.43</v>
      </c>
      <c r="H39" s="45">
        <f t="shared" si="1"/>
        <v>-4.4400000000000048</v>
      </c>
      <c r="I39" s="129"/>
    </row>
    <row r="40" spans="1:12" ht="12.75" customHeight="1" x14ac:dyDescent="0.25">
      <c r="A40" s="181" t="s">
        <v>131</v>
      </c>
      <c r="B40" s="182"/>
      <c r="C40" s="110"/>
      <c r="D40" s="113">
        <v>-0.21</v>
      </c>
      <c r="E40" s="110">
        <v>2.19</v>
      </c>
      <c r="F40" s="110">
        <v>2.17</v>
      </c>
      <c r="G40" s="120">
        <f t="shared" si="2"/>
        <v>2.17</v>
      </c>
      <c r="H40" s="45">
        <f t="shared" si="1"/>
        <v>-0.22999999999999998</v>
      </c>
      <c r="I40" s="129"/>
    </row>
    <row r="41" spans="1:12" s="105" customFormat="1" ht="12.75" customHeight="1" x14ac:dyDescent="0.25">
      <c r="A41" s="114" t="s">
        <v>103</v>
      </c>
      <c r="B41" s="115"/>
      <c r="C41" s="101"/>
      <c r="D41" s="116"/>
      <c r="E41" s="101">
        <f>E8+E31+E35</f>
        <v>870.86</v>
      </c>
      <c r="F41" s="101">
        <f>F8+F31+F35</f>
        <v>921.19</v>
      </c>
      <c r="G41" s="101">
        <f>G8+G31+G35</f>
        <v>707.82299999999998</v>
      </c>
      <c r="H41" s="100"/>
      <c r="I41" s="131"/>
      <c r="J41" s="118"/>
      <c r="K41" s="118" t="s">
        <v>109</v>
      </c>
    </row>
    <row r="42" spans="1:12" s="105" customFormat="1" ht="13.5" customHeight="1" x14ac:dyDescent="0.25">
      <c r="A42" s="114" t="s">
        <v>104</v>
      </c>
      <c r="B42" s="115"/>
      <c r="C42" s="101"/>
      <c r="D42" s="116"/>
      <c r="E42" s="101"/>
      <c r="F42" s="101"/>
      <c r="G42" s="117"/>
      <c r="H42" s="100"/>
      <c r="I42" s="131"/>
      <c r="J42" s="118"/>
      <c r="K42" s="118"/>
    </row>
    <row r="43" spans="1:12" s="91" customFormat="1" ht="23.25" customHeight="1" x14ac:dyDescent="0.25">
      <c r="A43" s="165" t="s">
        <v>145</v>
      </c>
      <c r="B43" s="166"/>
      <c r="C43" s="85">
        <v>5.83</v>
      </c>
      <c r="D43" s="80">
        <v>67.040000000000006</v>
      </c>
      <c r="E43" s="83">
        <v>11.22</v>
      </c>
      <c r="F43" s="83">
        <v>9.35</v>
      </c>
      <c r="G43" s="84">
        <f>G45</f>
        <v>1.5895000000000001</v>
      </c>
      <c r="H43" s="61">
        <f t="shared" ref="H43:H48" si="3">F43-E43-G43+D43+F43</f>
        <v>72.930500000000009</v>
      </c>
      <c r="I43" s="128"/>
    </row>
    <row r="44" spans="1:12" s="91" customFormat="1" ht="12.75" customHeight="1" x14ac:dyDescent="0.25">
      <c r="A44" s="35" t="s">
        <v>69</v>
      </c>
      <c r="B44" s="36"/>
      <c r="C44" s="85">
        <f>C43-C45</f>
        <v>5.2469999999999999</v>
      </c>
      <c r="D44" s="80">
        <v>59.57</v>
      </c>
      <c r="E44" s="83">
        <f>E43-E45</f>
        <v>9.3125999999999998</v>
      </c>
      <c r="F44" s="83">
        <f>F43-F45</f>
        <v>7.7604999999999995</v>
      </c>
      <c r="G44" s="84">
        <v>0</v>
      </c>
      <c r="H44" s="61">
        <f t="shared" si="3"/>
        <v>65.778399999999991</v>
      </c>
      <c r="I44" s="128"/>
    </row>
    <row r="45" spans="1:12" s="91" customFormat="1" ht="18.75" customHeight="1" x14ac:dyDescent="0.25">
      <c r="A45" s="89" t="s">
        <v>50</v>
      </c>
      <c r="B45" s="90"/>
      <c r="C45" s="82">
        <f>C43*10%</f>
        <v>0.58300000000000007</v>
      </c>
      <c r="D45" s="81">
        <v>7.47</v>
      </c>
      <c r="E45" s="81">
        <f>E43*17%</f>
        <v>1.9074000000000002</v>
      </c>
      <c r="F45" s="81">
        <f>F43*17%</f>
        <v>1.5895000000000001</v>
      </c>
      <c r="G45" s="81">
        <f>F45</f>
        <v>1.5895000000000001</v>
      </c>
      <c r="H45" s="61">
        <f t="shared" si="3"/>
        <v>7.1520999999999999</v>
      </c>
      <c r="I45" s="128"/>
    </row>
    <row r="46" spans="1:12" s="91" customFormat="1" ht="24" customHeight="1" x14ac:dyDescent="0.25">
      <c r="A46" s="165" t="s">
        <v>146</v>
      </c>
      <c r="B46" s="166"/>
      <c r="C46" s="85">
        <v>350</v>
      </c>
      <c r="D46" s="80">
        <v>6.98</v>
      </c>
      <c r="E46" s="80">
        <v>4.2</v>
      </c>
      <c r="F46" s="80">
        <v>4.2</v>
      </c>
      <c r="G46" s="86">
        <f>G47</f>
        <v>0.71400000000000008</v>
      </c>
      <c r="H46" s="61">
        <f t="shared" si="3"/>
        <v>10.466000000000001</v>
      </c>
      <c r="I46" s="128"/>
    </row>
    <row r="47" spans="1:12" s="91" customFormat="1" ht="13.5" customHeight="1" x14ac:dyDescent="0.25">
      <c r="A47" s="89" t="s">
        <v>50</v>
      </c>
      <c r="B47" s="90"/>
      <c r="C47" s="82"/>
      <c r="D47" s="81">
        <v>0</v>
      </c>
      <c r="E47" s="81">
        <f>E46*17%</f>
        <v>0.71400000000000008</v>
      </c>
      <c r="F47" s="81">
        <f>F46*17%</f>
        <v>0.71400000000000008</v>
      </c>
      <c r="G47" s="87">
        <f>F47</f>
        <v>0.71400000000000008</v>
      </c>
      <c r="H47" s="61">
        <f t="shared" si="3"/>
        <v>0</v>
      </c>
      <c r="I47" s="128"/>
      <c r="K47" s="4"/>
    </row>
    <row r="48" spans="1:12" s="4" customFormat="1" ht="17.25" customHeight="1" x14ac:dyDescent="0.25">
      <c r="A48" s="67" t="s">
        <v>147</v>
      </c>
      <c r="B48" s="65"/>
      <c r="C48" s="61"/>
      <c r="D48" s="61">
        <v>3.6</v>
      </c>
      <c r="E48" s="61">
        <v>0</v>
      </c>
      <c r="F48" s="61">
        <v>0</v>
      </c>
      <c r="G48" s="77">
        <f>F48</f>
        <v>0</v>
      </c>
      <c r="H48" s="61">
        <f t="shared" si="3"/>
        <v>3.6</v>
      </c>
      <c r="I48" s="128"/>
      <c r="J48" s="91"/>
      <c r="L48" s="91"/>
    </row>
    <row r="49" spans="1:27" s="91" customFormat="1" ht="13.5" customHeight="1" x14ac:dyDescent="0.25">
      <c r="A49" s="89" t="s">
        <v>70</v>
      </c>
      <c r="B49" s="90"/>
      <c r="C49" s="82"/>
      <c r="D49" s="81">
        <v>0.62</v>
      </c>
      <c r="E49" s="81">
        <v>0</v>
      </c>
      <c r="F49" s="81">
        <v>0</v>
      </c>
      <c r="G49" s="87">
        <v>0</v>
      </c>
      <c r="H49" s="61">
        <f>F49-E49-G49+D49+F49</f>
        <v>0.62</v>
      </c>
      <c r="I49" s="128"/>
    </row>
    <row r="50" spans="1:27" s="105" customFormat="1" x14ac:dyDescent="0.25">
      <c r="A50" s="172" t="s">
        <v>105</v>
      </c>
      <c r="B50" s="173"/>
      <c r="C50" s="101"/>
      <c r="D50" s="116"/>
      <c r="E50" s="117">
        <f>E43+E46+E48</f>
        <v>15.420000000000002</v>
      </c>
      <c r="F50" s="117">
        <f>F43+F46+F48</f>
        <v>13.55</v>
      </c>
      <c r="G50" s="117">
        <f>G43+G46+G48</f>
        <v>2.3035000000000001</v>
      </c>
      <c r="H50" s="100"/>
      <c r="I50" s="131"/>
    </row>
    <row r="51" spans="1:27" s="105" customFormat="1" x14ac:dyDescent="0.25">
      <c r="A51" s="172" t="s">
        <v>111</v>
      </c>
      <c r="B51" s="173"/>
      <c r="C51" s="101"/>
      <c r="D51" s="116"/>
      <c r="E51" s="101">
        <f>E41+E50</f>
        <v>886.28</v>
      </c>
      <c r="F51" s="101">
        <f>F41+F50</f>
        <v>934.74</v>
      </c>
      <c r="G51" s="101">
        <f>G41+G50</f>
        <v>710.12649999999996</v>
      </c>
      <c r="H51" s="100"/>
      <c r="I51" s="131"/>
    </row>
    <row r="52" spans="1:27" s="105" customFormat="1" ht="15" customHeight="1" x14ac:dyDescent="0.25">
      <c r="A52" s="172" t="s">
        <v>112</v>
      </c>
      <c r="B52" s="173"/>
      <c r="C52" s="101"/>
      <c r="D52" s="100">
        <f>D3</f>
        <v>957.95999999999992</v>
      </c>
      <c r="E52" s="101"/>
      <c r="F52" s="101"/>
      <c r="G52" s="101"/>
      <c r="H52" s="100">
        <f>F51-E51+D52+F51-G51</f>
        <v>1231.0335</v>
      </c>
      <c r="I52" s="131"/>
    </row>
    <row r="53" spans="1:27" ht="21.75" customHeight="1" x14ac:dyDescent="0.25">
      <c r="A53" s="155" t="s">
        <v>141</v>
      </c>
      <c r="B53" s="155"/>
      <c r="C53" s="93"/>
      <c r="D53" s="94"/>
      <c r="E53" s="95"/>
      <c r="F53" s="96"/>
      <c r="G53" s="96"/>
      <c r="H53" s="97">
        <f>H54+H55-0.01</f>
        <v>1231.0334999999998</v>
      </c>
      <c r="I53" s="125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5" customFormat="1" ht="16.5" customHeight="1" x14ac:dyDescent="0.25">
      <c r="A54" s="151" t="s">
        <v>107</v>
      </c>
      <c r="B54" s="176"/>
      <c r="C54" s="98"/>
      <c r="D54" s="98"/>
      <c r="E54" s="100"/>
      <c r="F54" s="101"/>
      <c r="G54" s="101"/>
      <c r="H54" s="102">
        <f>H32+H46+H43+H48</f>
        <v>1285.8434999999997</v>
      </c>
      <c r="I54" s="125"/>
      <c r="J54" s="104"/>
      <c r="K54" s="119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</row>
    <row r="55" spans="1:27" s="105" customFormat="1" ht="16.5" customHeight="1" x14ac:dyDescent="0.25">
      <c r="A55" s="177" t="s">
        <v>108</v>
      </c>
      <c r="B55" s="178"/>
      <c r="C55" s="98"/>
      <c r="D55" s="98"/>
      <c r="E55" s="100"/>
      <c r="F55" s="101"/>
      <c r="G55" s="101"/>
      <c r="H55" s="102">
        <f>H8+H35+H33</f>
        <v>-54.800000000000011</v>
      </c>
      <c r="I55" s="125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 ht="26.25" customHeight="1" x14ac:dyDescent="0.25">
      <c r="A56" s="174"/>
      <c r="B56" s="175"/>
      <c r="C56" s="175"/>
      <c r="D56" s="175"/>
      <c r="E56" s="175"/>
      <c r="F56" s="175"/>
      <c r="G56" s="175"/>
      <c r="H56" s="175"/>
      <c r="I56" s="79"/>
    </row>
    <row r="57" spans="1:27" ht="26.25" customHeight="1" x14ac:dyDescent="0.25">
      <c r="A57" s="78"/>
      <c r="B57" s="79"/>
      <c r="C57" s="79"/>
      <c r="D57" s="79"/>
      <c r="E57" s="79"/>
      <c r="F57" s="79"/>
      <c r="G57" s="79"/>
      <c r="H57" s="79"/>
      <c r="I57" s="79"/>
    </row>
    <row r="58" spans="1:27" ht="21.75" customHeight="1" x14ac:dyDescent="0.25">
      <c r="A58" s="20" t="s">
        <v>142</v>
      </c>
      <c r="D58" s="22"/>
      <c r="E58" s="22"/>
      <c r="F58" s="22"/>
      <c r="G58" s="22"/>
      <c r="N58" s="68"/>
    </row>
    <row r="59" spans="1:27" x14ac:dyDescent="0.25">
      <c r="A59" s="169" t="s">
        <v>52</v>
      </c>
      <c r="B59" s="159"/>
      <c r="C59" s="159"/>
      <c r="D59" s="140"/>
      <c r="E59" s="30" t="s">
        <v>53</v>
      </c>
      <c r="F59" s="30" t="s">
        <v>54</v>
      </c>
      <c r="G59" s="30" t="s">
        <v>55</v>
      </c>
      <c r="H59" s="6" t="s">
        <v>110</v>
      </c>
      <c r="I59" s="11"/>
    </row>
    <row r="60" spans="1:27" ht="29.25" customHeight="1" x14ac:dyDescent="0.25">
      <c r="A60" s="179" t="s">
        <v>143</v>
      </c>
      <c r="B60" s="180"/>
      <c r="C60" s="180"/>
      <c r="D60" s="166"/>
      <c r="E60" s="30" t="s">
        <v>132</v>
      </c>
      <c r="F60" s="30" t="s">
        <v>133</v>
      </c>
      <c r="G60" s="30">
        <v>1.22</v>
      </c>
      <c r="H60" s="6" t="s">
        <v>134</v>
      </c>
      <c r="I60" s="11"/>
    </row>
    <row r="61" spans="1:27" s="4" customFormat="1" x14ac:dyDescent="0.25">
      <c r="A61" s="170" t="s">
        <v>7</v>
      </c>
      <c r="B61" s="171"/>
      <c r="C61" s="171"/>
      <c r="D61" s="157"/>
      <c r="E61" s="46"/>
      <c r="F61" s="47"/>
      <c r="G61" s="48">
        <f>SUM(G60:G60)</f>
        <v>1.22</v>
      </c>
      <c r="H61" s="92"/>
      <c r="I61" s="132"/>
    </row>
    <row r="62" spans="1:27" s="4" customFormat="1" x14ac:dyDescent="0.25">
      <c r="A62" s="69"/>
      <c r="B62" s="70"/>
      <c r="C62" s="70"/>
      <c r="D62" s="70"/>
      <c r="E62" s="71"/>
      <c r="F62" s="72"/>
      <c r="G62" s="73"/>
    </row>
    <row r="63" spans="1:27" x14ac:dyDescent="0.25">
      <c r="A63" s="20" t="s">
        <v>43</v>
      </c>
      <c r="D63" s="22"/>
      <c r="E63" s="22"/>
      <c r="F63" s="22"/>
      <c r="G63" s="22"/>
    </row>
    <row r="64" spans="1:27" x14ac:dyDescent="0.25">
      <c r="A64" s="20" t="s">
        <v>44</v>
      </c>
      <c r="D64" s="22"/>
      <c r="E64" s="22"/>
      <c r="F64" s="22"/>
      <c r="G64" s="22"/>
    </row>
    <row r="65" spans="1:7" ht="23.25" customHeight="1" x14ac:dyDescent="0.25">
      <c r="A65" s="169" t="s">
        <v>57</v>
      </c>
      <c r="B65" s="159"/>
      <c r="C65" s="159"/>
      <c r="D65" s="159"/>
      <c r="E65" s="140"/>
      <c r="F65" s="32" t="s">
        <v>54</v>
      </c>
      <c r="G65" s="31" t="s">
        <v>56</v>
      </c>
    </row>
    <row r="66" spans="1:7" x14ac:dyDescent="0.25">
      <c r="A66" s="169" t="s">
        <v>73</v>
      </c>
      <c r="B66" s="159"/>
      <c r="C66" s="159"/>
      <c r="D66" s="159"/>
      <c r="E66" s="140"/>
      <c r="F66" s="30">
        <v>0</v>
      </c>
      <c r="G66" s="30">
        <v>0</v>
      </c>
    </row>
    <row r="67" spans="1:7" x14ac:dyDescent="0.25">
      <c r="A67" s="22"/>
      <c r="D67" s="22"/>
      <c r="E67" s="22"/>
      <c r="F67" s="22"/>
      <c r="G67" s="22"/>
    </row>
    <row r="68" spans="1:7" x14ac:dyDescent="0.25">
      <c r="A68" s="22"/>
      <c r="D68" s="22"/>
      <c r="E68" s="22"/>
      <c r="F68" s="22"/>
      <c r="G68" s="22"/>
    </row>
    <row r="69" spans="1:7" x14ac:dyDescent="0.25">
      <c r="A69" s="20" t="s">
        <v>43</v>
      </c>
      <c r="E69" s="33"/>
      <c r="F69" s="62"/>
      <c r="G69" s="33"/>
    </row>
    <row r="70" spans="1:7" x14ac:dyDescent="0.25">
      <c r="A70" s="20" t="s">
        <v>144</v>
      </c>
      <c r="B70" s="63"/>
      <c r="C70" s="64"/>
      <c r="D70" s="20"/>
      <c r="E70" s="33"/>
      <c r="F70" s="62"/>
      <c r="G70" s="33"/>
    </row>
    <row r="71" spans="1:7" ht="50.25" customHeight="1" x14ac:dyDescent="0.25">
      <c r="A71" s="167" t="s">
        <v>149</v>
      </c>
      <c r="B71" s="168"/>
      <c r="C71" s="168"/>
      <c r="D71" s="168"/>
      <c r="E71" s="168"/>
      <c r="F71" s="168"/>
      <c r="G71" s="168"/>
    </row>
    <row r="74" spans="1:7" x14ac:dyDescent="0.25">
      <c r="A74" s="4" t="s">
        <v>74</v>
      </c>
      <c r="B74" s="43"/>
      <c r="C74" s="44"/>
      <c r="D74" s="4"/>
      <c r="E74" s="4" t="s">
        <v>75</v>
      </c>
      <c r="F74" s="4"/>
    </row>
    <row r="75" spans="1:7" x14ac:dyDescent="0.25">
      <c r="A75" s="4" t="s">
        <v>76</v>
      </c>
      <c r="B75" s="43"/>
      <c r="C75" s="44"/>
      <c r="D75" s="4"/>
      <c r="E75" s="4"/>
      <c r="F75" s="4"/>
    </row>
    <row r="76" spans="1:7" x14ac:dyDescent="0.25">
      <c r="A76" s="4" t="s">
        <v>123</v>
      </c>
      <c r="B76" s="43"/>
      <c r="C76" s="44"/>
      <c r="D76" s="4"/>
      <c r="E76" s="4"/>
      <c r="F76" s="4"/>
    </row>
    <row r="78" spans="1:7" x14ac:dyDescent="0.25">
      <c r="A78" s="22" t="s">
        <v>77</v>
      </c>
      <c r="B78" s="66"/>
    </row>
    <row r="79" spans="1:7" x14ac:dyDescent="0.25">
      <c r="A79" s="22" t="s">
        <v>78</v>
      </c>
      <c r="B79" s="66"/>
      <c r="C79" s="42" t="s">
        <v>25</v>
      </c>
    </row>
    <row r="80" spans="1:7" x14ac:dyDescent="0.25">
      <c r="A80" s="22" t="s">
        <v>79</v>
      </c>
      <c r="B80" s="66"/>
      <c r="C80" s="42" t="s">
        <v>80</v>
      </c>
    </row>
    <row r="81" spans="1:3" x14ac:dyDescent="0.25">
      <c r="A81" s="22" t="s">
        <v>81</v>
      </c>
      <c r="B81" s="66"/>
      <c r="C81" s="42" t="s">
        <v>82</v>
      </c>
    </row>
  </sheetData>
  <mergeCells count="37">
    <mergeCell ref="A37:B37"/>
    <mergeCell ref="A38:B38"/>
    <mergeCell ref="A39:B39"/>
    <mergeCell ref="A40:B40"/>
    <mergeCell ref="A18:B18"/>
    <mergeCell ref="A20:B20"/>
    <mergeCell ref="A23:B23"/>
    <mergeCell ref="A29:B29"/>
    <mergeCell ref="A35:B35"/>
    <mergeCell ref="A71:G71"/>
    <mergeCell ref="A66:E66"/>
    <mergeCell ref="A61:D61"/>
    <mergeCell ref="A65:E65"/>
    <mergeCell ref="A50:B50"/>
    <mergeCell ref="A56:H56"/>
    <mergeCell ref="A59:D59"/>
    <mergeCell ref="A51:B51"/>
    <mergeCell ref="A52:B52"/>
    <mergeCell ref="A54:B54"/>
    <mergeCell ref="A55:B55"/>
    <mergeCell ref="A60:D60"/>
    <mergeCell ref="A3:B3"/>
    <mergeCell ref="A6:H6"/>
    <mergeCell ref="A53:B53"/>
    <mergeCell ref="A7:B7"/>
    <mergeCell ref="A8:B8"/>
    <mergeCell ref="A10:B10"/>
    <mergeCell ref="A11:H11"/>
    <mergeCell ref="A12:B12"/>
    <mergeCell ref="A31:B31"/>
    <mergeCell ref="A43:B43"/>
    <mergeCell ref="A33:B33"/>
    <mergeCell ref="A26:B26"/>
    <mergeCell ref="A46:B46"/>
    <mergeCell ref="A14:B14"/>
    <mergeCell ref="A15:B15"/>
    <mergeCell ref="A17:B17"/>
  </mergeCells>
  <pageMargins left="0.7" right="0.7" top="0.75" bottom="0.75" header="0.3" footer="0.3"/>
  <pageSetup paperSize="9" orientation="portrait" verticalDpi="0" r:id="rId1"/>
  <ignoredErrors>
    <ignoredError sqref="G4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2019-02-11T00:46:42Z</cp:lastPrinted>
  <dcterms:created xsi:type="dcterms:W3CDTF">2013-02-18T04:38:06Z</dcterms:created>
  <dcterms:modified xsi:type="dcterms:W3CDTF">2019-02-11T23:58:21Z</dcterms:modified>
</cp:coreProperties>
</file>