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0995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H48" i="8" l="1"/>
  <c r="F21" i="8"/>
  <c r="E21" i="8"/>
  <c r="E38" i="8"/>
  <c r="E41" i="8"/>
  <c r="G26" i="8"/>
  <c r="G58" i="8"/>
  <c r="D3" i="8"/>
  <c r="G42" i="8"/>
  <c r="G40" i="8"/>
  <c r="F27" i="8"/>
  <c r="F26" i="8"/>
  <c r="E27" i="8"/>
  <c r="E26" i="8"/>
  <c r="H26" i="8"/>
  <c r="G39" i="8"/>
  <c r="G37" i="8"/>
  <c r="H37" i="8"/>
  <c r="H47" i="8"/>
  <c r="F8" i="8"/>
  <c r="E8" i="8"/>
  <c r="H8" i="8"/>
  <c r="G27" i="8"/>
  <c r="H27" i="8"/>
  <c r="F29" i="8"/>
  <c r="E29" i="8"/>
  <c r="G31" i="8"/>
  <c r="G32" i="8"/>
  <c r="G33" i="8"/>
  <c r="G34" i="8"/>
  <c r="G29" i="8"/>
  <c r="H29" i="8"/>
  <c r="H40" i="8"/>
  <c r="H46" i="8"/>
  <c r="G43" i="8"/>
  <c r="G8" i="8"/>
  <c r="G25" i="8"/>
  <c r="G35" i="8"/>
  <c r="G44" i="8"/>
  <c r="D45" i="8"/>
  <c r="E43" i="8"/>
  <c r="E35" i="8"/>
  <c r="E44" i="8"/>
  <c r="F35" i="8"/>
  <c r="F43" i="8"/>
  <c r="F44" i="8"/>
  <c r="H45" i="8"/>
  <c r="F41" i="8"/>
  <c r="H41" i="8"/>
  <c r="F38" i="8"/>
  <c r="H38" i="8"/>
  <c r="H42" i="8"/>
  <c r="H25" i="8"/>
  <c r="H39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C8" i="8"/>
  <c r="H34" i="8"/>
  <c r="H33" i="8"/>
  <c r="H32" i="8"/>
  <c r="H31" i="8"/>
  <c r="G21" i="8"/>
  <c r="G18" i="8"/>
  <c r="G15" i="8"/>
  <c r="G12" i="8"/>
  <c r="C27" i="8"/>
  <c r="C26" i="8"/>
  <c r="C23" i="8"/>
  <c r="C22" i="8"/>
  <c r="C17" i="8"/>
  <c r="C16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<sst xmlns="http://schemas.openxmlformats.org/spreadsheetml/2006/main" count="176" uniqueCount="149">
  <si>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</si>
  <si>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</si>
  <si>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</si>
  <si>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</si>
  <si>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</si>
  <si>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</si>
  <si>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</si>
  <si>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</si>
  <si>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</si>
  <si>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</si>
  <si>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</si>
  <si>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</si>
  <si>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</si>
  <si>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</si>
  <si>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</si>
  <si>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</si>
  <si>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</si>
  <si>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</si>
  <si>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</si>
  <si>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</si>
  <si>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</si>
  <si>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</si>
  <si>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</si>
  <si>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</si>
  <si>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</si>
  <si>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</si>
  <si>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</si>
  <si>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</si>
  <si>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</si>
  <si>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</si>
  <si>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</si>
  <si>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</si>
  <si>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</si>
  <si>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</si>
  <si>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</si>
  <si>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</si>
  <si>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</si>
  <si>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</si>
  <si>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</si>
  <si>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</si>
  <si>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</si>
  <si>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</si>
  <si>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</si>
  <si>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</si>
  <si>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</si>
  <si>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</si>
  <si>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</si>
  <si>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</si>
  <si>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</si>
  <si>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</si>
  <si>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</si>
  <si>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</si>
  <si>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</si>
  <si>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</si>
  <si>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</si>
  <si>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</si>
  <si>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</si>
  <si>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</si>
  <si>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</si>
  <si>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</si>
  <si>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</si>
  <si>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</si>
  <si>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</si>
  <si>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</si>
  <si>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</si>
  <si>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</si>
  <si>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</si>
  <si>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</si>
  <si>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</si>
  <si>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</si>
  <si>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</si>
  <si>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</si>
  <si>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</si>
  <si>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</si>
  <si>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</si>
  <si>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</si>
  <si>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</si>
  <si>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</si>
  <si>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</si>
  <si>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</si>
  <si>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</si>
  <si>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от 30 .07. 2007г. Серия 25 № 002827459</t>
  </si>
  <si>
    <t>ООО "Чистый двор"</t>
  </si>
  <si>
    <t>ООО "Эра"</t>
  </si>
  <si>
    <t>ул. Тунгусская, 8</t>
  </si>
  <si>
    <t>2-265-897</t>
  </si>
  <si>
    <t>2 276,80 м2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</si>
  <si>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</si>
  <si>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</si>
  <si>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</si>
  <si>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</si>
  <si>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</si>
  <si>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</si>
  <si>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</si>
  <si>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</si>
  <si>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</si>
  <si>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</si>
  <si>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</si>
  <si>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</si>
  <si>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</si>
  <si>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</si>
  <si>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125 по ул.Светланская</t>
  </si>
  <si>
    <t>174,70 м2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</si>
  <si>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</si>
  <si>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</si>
  <si>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</si>
  <si>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</si>
  <si>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</si>
  <si>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</si>
  <si>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</si>
  <si>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</si>
  <si>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</si>
  <si>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</si>
  <si>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Мегаполис"</t>
  </si>
  <si>
    <t>268,70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</si>
  <si>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</si>
  <si>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</si>
  <si>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</si>
  <si>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</si>
  <si>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</si>
  <si>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</si>
  <si>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Исполнитель</t>
  </si>
  <si>
    <t>4. Телекоммуникации на общедом имуществе :Ростелеком</t>
  </si>
  <si>
    <t>5. Текущий ремонт коммуникаций, проходящих через нежилые помещения</t>
  </si>
  <si>
    <t>в том числе: на текущий ремонт дома</t>
  </si>
  <si>
    <t>переходящие остатки д/ср-в на конец 2019г.</t>
  </si>
  <si>
    <t>План по статье "текущий ремонт" на 2020 год</t>
  </si>
  <si>
    <t>переходящие остатки д/ср-в на начало 01.01. 2019г.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</si>
  <si>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</si>
  <si>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</si>
  <si>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 xml:space="preserve">                       Отчет ООО "Управляющей компании Ленинского района-1"  за 2019 г.</t>
  </si>
  <si>
    <t>Почтовые ящики</t>
  </si>
  <si>
    <t>03.19г</t>
  </si>
  <si>
    <t>1 комп</t>
  </si>
  <si>
    <t>Эра</t>
  </si>
  <si>
    <t>Ремонт крыльца, леерных ограждений</t>
  </si>
  <si>
    <t>04.19г</t>
  </si>
  <si>
    <t>Востановление лестницы на придомовой территории</t>
  </si>
  <si>
    <t>4.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</si>
  <si>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</si>
  <si>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</si>
  <si>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</si>
  <si>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</si>
  <si>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</si>
  <si>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ул. Светланская, 125</t>
  </si>
  <si>
    <t>Предложение Управляющей компании: косметический ремонт подъездов. Собственникам необходимо предоставить протокол общего собрания о согласии проведения предложенных, или иных необходимых работ. При недостаточном колличестве средств по статье "текущий ремонт", выполнение работ возможно за счет дополнительного сбора на основании решения принятого собственниками.</t>
  </si>
  <si>
    <t>2. Перечень работ, выполненных по статье " текущий ремонт"  в 2019 году.</t>
  </si>
  <si>
    <t>2-205-087</t>
  </si>
  <si>
    <t xml:space="preserve">ИСХ.     17 / 02            от 04 . 02  .2020г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</si>
</sst>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/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2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/>
    <xf numFmtId="0" fontId="4" fillId="2" borderId="5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4" fillId="2" borderId="0" xfId="0" applyFont="1" applyFill="1"/>
    <xf numFmtId="164" fontId="0" fillId="0" borderId="0" xfId="0" applyNumberForma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2" fontId="0" fillId="2" borderId="0" xfId="0" applyNumberFormat="1" applyFill="1"/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9" fillId="2" borderId="6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6" sqref="E6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4" t="s">
        <v>10</v>
      </c>
      <c r="C3" s="24" t="s">
        <v>101</v>
      </c>
    </row>
    <row r="4" spans="1:4" x14ac:dyDescent="0.25">
      <c r="A4" s="22" t="s">
        <v>148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78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79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7" t="s">
        <v>12</v>
      </c>
      <c r="D9" s="138"/>
    </row>
    <row r="10" spans="1:4" s="3" customFormat="1" ht="24" customHeight="1" x14ac:dyDescent="0.25">
      <c r="A10" s="13" t="s">
        <v>2</v>
      </c>
      <c r="B10" s="15" t="s">
        <v>13</v>
      </c>
      <c r="C10" s="139" t="s">
        <v>81</v>
      </c>
      <c r="D10" s="140"/>
    </row>
    <row r="11" spans="1:4" s="3" customFormat="1" ht="15" customHeight="1" x14ac:dyDescent="0.25">
      <c r="A11" s="13" t="s">
        <v>3</v>
      </c>
      <c r="B11" s="14" t="s">
        <v>14</v>
      </c>
      <c r="C11" s="137" t="s">
        <v>15</v>
      </c>
      <c r="D11" s="138"/>
    </row>
    <row r="12" spans="1:4" s="3" customFormat="1" ht="18.75" customHeight="1" x14ac:dyDescent="0.25">
      <c r="A12" s="144">
        <v>5</v>
      </c>
      <c r="B12" s="144" t="s">
        <v>87</v>
      </c>
      <c r="C12" s="52" t="s">
        <v>88</v>
      </c>
      <c r="D12" s="53" t="s">
        <v>89</v>
      </c>
    </row>
    <row r="13" spans="1:4" s="3" customFormat="1" ht="14.25" customHeight="1" x14ac:dyDescent="0.25">
      <c r="A13" s="144"/>
      <c r="B13" s="144"/>
      <c r="C13" s="52" t="s">
        <v>90</v>
      </c>
      <c r="D13" s="53" t="s">
        <v>91</v>
      </c>
    </row>
    <row r="14" spans="1:4" s="3" customFormat="1" x14ac:dyDescent="0.25">
      <c r="A14" s="144"/>
      <c r="B14" s="144"/>
      <c r="C14" s="52" t="s">
        <v>92</v>
      </c>
      <c r="D14" s="53" t="s">
        <v>93</v>
      </c>
    </row>
    <row r="15" spans="1:4" s="3" customFormat="1" ht="16.5" customHeight="1" x14ac:dyDescent="0.25">
      <c r="A15" s="144"/>
      <c r="B15" s="144"/>
      <c r="C15" s="52" t="s">
        <v>94</v>
      </c>
      <c r="D15" s="53" t="s">
        <v>96</v>
      </c>
    </row>
    <row r="16" spans="1:4" s="3" customFormat="1" ht="16.5" customHeight="1" x14ac:dyDescent="0.25">
      <c r="A16" s="144"/>
      <c r="B16" s="144"/>
      <c r="C16" s="52" t="s">
        <v>95</v>
      </c>
      <c r="D16" s="53" t="s">
        <v>89</v>
      </c>
    </row>
    <row r="17" spans="1:4" s="5" customFormat="1" ht="15.75" customHeight="1" x14ac:dyDescent="0.25">
      <c r="A17" s="144"/>
      <c r="B17" s="144"/>
      <c r="C17" s="52" t="s">
        <v>97</v>
      </c>
      <c r="D17" s="53" t="s">
        <v>98</v>
      </c>
    </row>
    <row r="18" spans="1:4" s="5" customFormat="1" ht="15.75" customHeight="1" x14ac:dyDescent="0.25">
      <c r="A18" s="144"/>
      <c r="B18" s="144"/>
      <c r="C18" s="54" t="s">
        <v>99</v>
      </c>
      <c r="D18" s="53" t="s">
        <v>100</v>
      </c>
    </row>
    <row r="19" spans="1:4" ht="21.75" customHeight="1" x14ac:dyDescent="0.25">
      <c r="A19" s="13" t="s">
        <v>4</v>
      </c>
      <c r="B19" s="14" t="s">
        <v>16</v>
      </c>
      <c r="C19" s="145" t="s">
        <v>75</v>
      </c>
      <c r="D19" s="146"/>
    </row>
    <row r="20" spans="1:4" s="5" customFormat="1" ht="21" customHeight="1" x14ac:dyDescent="0.25">
      <c r="A20" s="13" t="s">
        <v>5</v>
      </c>
      <c r="B20" s="14" t="s">
        <v>17</v>
      </c>
      <c r="C20" s="147" t="s">
        <v>49</v>
      </c>
      <c r="D20" s="148"/>
    </row>
    <row r="21" spans="1:4" s="5" customFormat="1" ht="15" customHeight="1" x14ac:dyDescent="0.25">
      <c r="A21" s="13" t="s">
        <v>6</v>
      </c>
      <c r="B21" s="14" t="s">
        <v>18</v>
      </c>
      <c r="C21" s="139" t="s">
        <v>19</v>
      </c>
      <c r="D21" s="149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41" t="s">
        <v>26</v>
      </c>
      <c r="B26" s="142"/>
      <c r="C26" s="142"/>
      <c r="D26" s="143"/>
    </row>
    <row r="27" spans="1:4" ht="12" customHeight="1" x14ac:dyDescent="0.25">
      <c r="A27" s="49"/>
      <c r="B27" s="50"/>
      <c r="C27" s="50"/>
      <c r="D27" s="51"/>
    </row>
    <row r="28" spans="1:4" ht="13.5" customHeight="1" x14ac:dyDescent="0.25">
      <c r="A28" s="7">
        <v>1</v>
      </c>
      <c r="B28" s="6" t="s">
        <v>82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83</v>
      </c>
      <c r="C30" s="6" t="s">
        <v>84</v>
      </c>
      <c r="D30" s="6" t="s">
        <v>85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113</v>
      </c>
      <c r="C33" s="6" t="s">
        <v>84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35">
        <v>1956</v>
      </c>
      <c r="D38" s="136"/>
    </row>
    <row r="39" spans="1:4" x14ac:dyDescent="0.25">
      <c r="A39" s="7">
        <v>2</v>
      </c>
      <c r="B39" s="6" t="s">
        <v>33</v>
      </c>
      <c r="C39" s="135">
        <v>4</v>
      </c>
      <c r="D39" s="136"/>
    </row>
    <row r="40" spans="1:4" x14ac:dyDescent="0.25">
      <c r="A40" s="7">
        <v>3</v>
      </c>
      <c r="B40" s="6" t="s">
        <v>34</v>
      </c>
      <c r="C40" s="135">
        <v>2</v>
      </c>
      <c r="D40" s="136"/>
    </row>
    <row r="41" spans="1:4" ht="15" customHeight="1" x14ac:dyDescent="0.25">
      <c r="A41" s="7">
        <v>4</v>
      </c>
      <c r="B41" s="6" t="s">
        <v>32</v>
      </c>
      <c r="C41" s="135" t="s">
        <v>66</v>
      </c>
      <c r="D41" s="136"/>
    </row>
    <row r="42" spans="1:4" x14ac:dyDescent="0.25">
      <c r="A42" s="7">
        <v>5</v>
      </c>
      <c r="B42" s="6" t="s">
        <v>35</v>
      </c>
      <c r="C42" s="135" t="s">
        <v>66</v>
      </c>
      <c r="D42" s="136"/>
    </row>
    <row r="43" spans="1:4" x14ac:dyDescent="0.25">
      <c r="A43" s="7">
        <v>6</v>
      </c>
      <c r="B43" s="6" t="s">
        <v>36</v>
      </c>
      <c r="C43" s="135" t="s">
        <v>86</v>
      </c>
      <c r="D43" s="136"/>
    </row>
    <row r="44" spans="1:4" ht="15" customHeight="1" x14ac:dyDescent="0.25">
      <c r="A44" s="7">
        <v>7</v>
      </c>
      <c r="B44" s="6" t="s">
        <v>37</v>
      </c>
      <c r="C44" s="135" t="s">
        <v>102</v>
      </c>
      <c r="D44" s="136"/>
    </row>
    <row r="45" spans="1:4" x14ac:dyDescent="0.25">
      <c r="A45" s="7">
        <v>8</v>
      </c>
      <c r="B45" s="6" t="s">
        <v>38</v>
      </c>
      <c r="C45" s="135" t="s">
        <v>114</v>
      </c>
      <c r="D45" s="136"/>
    </row>
    <row r="46" spans="1:4" x14ac:dyDescent="0.25">
      <c r="A46" s="7">
        <v>9</v>
      </c>
      <c r="B46" s="6" t="s">
        <v>104</v>
      </c>
      <c r="C46" s="135">
        <v>64</v>
      </c>
      <c r="D46" s="140"/>
    </row>
    <row r="47" spans="1:4" x14ac:dyDescent="0.25">
      <c r="A47" s="7">
        <v>10</v>
      </c>
      <c r="B47" s="6" t="s">
        <v>65</v>
      </c>
      <c r="C47" s="150">
        <v>39630</v>
      </c>
      <c r="D47" s="136"/>
    </row>
    <row r="48" spans="1:4" x14ac:dyDescent="0.25">
      <c r="A48" s="4"/>
    </row>
    <row r="49" spans="1:4" x14ac:dyDescent="0.25">
      <c r="A49" s="4"/>
    </row>
    <row r="51" spans="1:4" x14ac:dyDescent="0.25">
      <c r="A51" s="55"/>
      <c r="B51" s="55"/>
      <c r="C51" s="56"/>
      <c r="D51" s="57"/>
    </row>
    <row r="52" spans="1:4" x14ac:dyDescent="0.25">
      <c r="A52" s="55"/>
      <c r="B52" s="55"/>
      <c r="C52" s="56"/>
      <c r="D52" s="57"/>
    </row>
    <row r="53" spans="1:4" x14ac:dyDescent="0.25">
      <c r="A53" s="55"/>
      <c r="B53" s="55"/>
      <c r="C53" s="56"/>
      <c r="D53" s="57"/>
    </row>
    <row r="54" spans="1:4" x14ac:dyDescent="0.25">
      <c r="A54" s="55"/>
      <c r="B54" s="55"/>
      <c r="C54" s="56"/>
      <c r="D54" s="57"/>
    </row>
    <row r="55" spans="1:4" x14ac:dyDescent="0.25">
      <c r="A55" s="55"/>
      <c r="B55" s="55"/>
      <c r="C55" s="58"/>
      <c r="D55" s="57"/>
    </row>
    <row r="56" spans="1:4" x14ac:dyDescent="0.25">
      <c r="A56" s="55"/>
      <c r="B56" s="55"/>
      <c r="C56" s="59"/>
      <c r="D56" s="57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opLeftCell="A66" workbookViewId="0">
      <selection sqref="A1:H80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11.85546875" customWidth="1"/>
    <col min="8" max="8" width="9.85546875" customWidth="1"/>
  </cols>
  <sheetData>
    <row r="1" spans="1:26" x14ac:dyDescent="0.25">
      <c r="A1" s="4" t="s">
        <v>112</v>
      </c>
      <c r="B1"/>
      <c r="C1" s="33"/>
      <c r="D1" s="33"/>
      <c r="G1" s="33"/>
      <c r="H1" s="19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6.5" customHeight="1" x14ac:dyDescent="0.25">
      <c r="A2" s="4" t="s">
        <v>128</v>
      </c>
      <c r="B2"/>
      <c r="C2" s="33"/>
      <c r="D2" s="33"/>
      <c r="G2" s="33"/>
      <c r="H2" s="1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106" customFormat="1" ht="24.75" customHeight="1" x14ac:dyDescent="0.25">
      <c r="A3" s="159" t="s">
        <v>127</v>
      </c>
      <c r="B3" s="159"/>
      <c r="C3" s="99"/>
      <c r="D3" s="100">
        <f>D5+D4+0.01</f>
        <v>-96.659999999999982</v>
      </c>
      <c r="E3" s="101"/>
      <c r="F3" s="102"/>
      <c r="G3" s="102"/>
      <c r="H3" s="103"/>
      <c r="I3" s="10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s="106" customFormat="1" ht="16.5" customHeight="1" x14ac:dyDescent="0.25">
      <c r="A4" s="159" t="s">
        <v>110</v>
      </c>
      <c r="B4" s="176"/>
      <c r="C4" s="99"/>
      <c r="D4" s="100">
        <v>57.37</v>
      </c>
      <c r="E4" s="101"/>
      <c r="F4" s="102"/>
      <c r="G4" s="102"/>
      <c r="H4" s="107"/>
      <c r="I4" s="104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s="106" customFormat="1" ht="15.75" customHeight="1" x14ac:dyDescent="0.25">
      <c r="A5" s="159" t="s">
        <v>111</v>
      </c>
      <c r="B5" s="176"/>
      <c r="C5" s="99"/>
      <c r="D5" s="100">
        <v>-154.04</v>
      </c>
      <c r="E5" s="101"/>
      <c r="F5" s="102"/>
      <c r="G5" s="102"/>
      <c r="H5" s="103"/>
      <c r="I5" s="104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5" customHeight="1" x14ac:dyDescent="0.25">
      <c r="A6" s="160" t="s">
        <v>129</v>
      </c>
      <c r="B6" s="161"/>
      <c r="C6" s="161"/>
      <c r="D6" s="161"/>
      <c r="E6" s="161"/>
      <c r="F6" s="161"/>
      <c r="G6" s="161"/>
      <c r="H6" s="162"/>
      <c r="I6" s="9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56.25" customHeight="1" x14ac:dyDescent="0.25">
      <c r="A7" s="168" t="s">
        <v>53</v>
      </c>
      <c r="B7" s="167"/>
      <c r="C7" s="38" t="s">
        <v>54</v>
      </c>
      <c r="D7" s="29" t="s">
        <v>55</v>
      </c>
      <c r="E7" s="29" t="s">
        <v>56</v>
      </c>
      <c r="F7" s="29" t="s">
        <v>57</v>
      </c>
      <c r="G7" s="34" t="s">
        <v>58</v>
      </c>
      <c r="H7" s="29" t="s">
        <v>59</v>
      </c>
    </row>
    <row r="8" spans="1:26" ht="17.25" customHeight="1" x14ac:dyDescent="0.25">
      <c r="A8" s="168" t="s">
        <v>60</v>
      </c>
      <c r="B8" s="169"/>
      <c r="C8" s="39">
        <f>C12+C15+C18+C21</f>
        <v>16.100000000000001</v>
      </c>
      <c r="D8" s="60">
        <v>-138.69999999999999</v>
      </c>
      <c r="E8" s="62">
        <f>E12+E15+E18+E21</f>
        <v>439.25</v>
      </c>
      <c r="F8" s="62">
        <f>F12+F15+F18+F21</f>
        <v>391.74</v>
      </c>
      <c r="G8" s="62">
        <f>F8</f>
        <v>391.74</v>
      </c>
      <c r="H8" s="63">
        <f>F8-E8+D8</f>
        <v>-186.20999999999998</v>
      </c>
    </row>
    <row r="9" spans="1:26" x14ac:dyDescent="0.25">
      <c r="A9" s="35" t="s">
        <v>61</v>
      </c>
      <c r="B9" s="36"/>
      <c r="C9" s="40">
        <f>C8-C10</f>
        <v>14.490000000000002</v>
      </c>
      <c r="D9" s="45">
        <f>D8-D10</f>
        <v>-124.82999999999998</v>
      </c>
      <c r="E9" s="45">
        <f>E8-E10</f>
        <v>395.32499999999999</v>
      </c>
      <c r="F9" s="45">
        <f>F8-F10</f>
        <v>352.56600000000003</v>
      </c>
      <c r="G9" s="45">
        <f>G8-G10</f>
        <v>352.56600000000003</v>
      </c>
      <c r="H9" s="63">
        <f>F9-E9+D9</f>
        <v>-167.58899999999994</v>
      </c>
    </row>
    <row r="10" spans="1:26" x14ac:dyDescent="0.25">
      <c r="A10" s="155" t="s">
        <v>62</v>
      </c>
      <c r="B10" s="156"/>
      <c r="C10" s="40">
        <f>C8*10%</f>
        <v>1.6100000000000003</v>
      </c>
      <c r="D10" s="45">
        <f>D8*10%</f>
        <v>-13.87</v>
      </c>
      <c r="E10" s="45">
        <f>E8*10%</f>
        <v>43.925000000000004</v>
      </c>
      <c r="F10" s="45">
        <f>F8*10%</f>
        <v>39.174000000000007</v>
      </c>
      <c r="G10" s="45">
        <f>G8*10%</f>
        <v>39.174000000000007</v>
      </c>
      <c r="H10" s="63">
        <f>F10-E10+D10</f>
        <v>-18.620999999999995</v>
      </c>
    </row>
    <row r="11" spans="1:26" ht="12.75" customHeight="1" x14ac:dyDescent="0.25">
      <c r="A11" s="170" t="s">
        <v>63</v>
      </c>
      <c r="B11" s="171"/>
      <c r="C11" s="171"/>
      <c r="D11" s="171"/>
      <c r="E11" s="171"/>
      <c r="F11" s="171"/>
      <c r="G11" s="171"/>
      <c r="H11" s="169"/>
    </row>
    <row r="12" spans="1:26" x14ac:dyDescent="0.25">
      <c r="A12" s="157" t="s">
        <v>46</v>
      </c>
      <c r="B12" s="158"/>
      <c r="C12" s="39">
        <v>5.75</v>
      </c>
      <c r="D12" s="30">
        <v>-51.82</v>
      </c>
      <c r="E12" s="64">
        <v>156.87</v>
      </c>
      <c r="F12" s="64">
        <v>139.91</v>
      </c>
      <c r="G12" s="64">
        <f>F12</f>
        <v>139.91</v>
      </c>
      <c r="H12" s="45">
        <f t="shared" ref="H12:H23" si="0">F12-E12+D12</f>
        <v>-68.78</v>
      </c>
    </row>
    <row r="13" spans="1:26" x14ac:dyDescent="0.25">
      <c r="A13" s="35" t="s">
        <v>61</v>
      </c>
      <c r="B13" s="36"/>
      <c r="C13" s="40">
        <f>C12-C14</f>
        <v>5.1749999999999998</v>
      </c>
      <c r="D13" s="45">
        <f>D12-D14</f>
        <v>-46.637999999999998</v>
      </c>
      <c r="E13" s="45">
        <f>E12-E14</f>
        <v>141.18299999999999</v>
      </c>
      <c r="F13" s="45">
        <f>F12-F14</f>
        <v>125.919</v>
      </c>
      <c r="G13" s="45">
        <f>G12-G14</f>
        <v>125.919</v>
      </c>
      <c r="H13" s="45">
        <f t="shared" si="0"/>
        <v>-61.901999999999994</v>
      </c>
      <c r="J13" s="75"/>
    </row>
    <row r="14" spans="1:26" x14ac:dyDescent="0.25">
      <c r="A14" s="155" t="s">
        <v>62</v>
      </c>
      <c r="B14" s="156"/>
      <c r="C14" s="40">
        <f>C12*10%</f>
        <v>0.57500000000000007</v>
      </c>
      <c r="D14" s="45">
        <f>D12*10%</f>
        <v>-5.1820000000000004</v>
      </c>
      <c r="E14" s="45">
        <f>E12*10%</f>
        <v>15.687000000000001</v>
      </c>
      <c r="F14" s="45">
        <f>F12*10%</f>
        <v>13.991</v>
      </c>
      <c r="G14" s="45">
        <f>G12*10%</f>
        <v>13.991</v>
      </c>
      <c r="H14" s="45">
        <f t="shared" si="0"/>
        <v>-6.8780000000000019</v>
      </c>
      <c r="J14" s="75"/>
    </row>
    <row r="15" spans="1:26" ht="21.75" customHeight="1" x14ac:dyDescent="0.25">
      <c r="A15" s="157" t="s">
        <v>41</v>
      </c>
      <c r="B15" s="158"/>
      <c r="C15" s="39">
        <v>3.51</v>
      </c>
      <c r="D15" s="64">
        <v>-26.58</v>
      </c>
      <c r="E15" s="64">
        <v>95.76</v>
      </c>
      <c r="F15" s="64">
        <v>85.69</v>
      </c>
      <c r="G15" s="64">
        <f>F15</f>
        <v>85.69</v>
      </c>
      <c r="H15" s="45">
        <f t="shared" si="0"/>
        <v>-36.650000000000006</v>
      </c>
      <c r="J15" s="75"/>
    </row>
    <row r="16" spans="1:26" x14ac:dyDescent="0.25">
      <c r="A16" s="35" t="s">
        <v>61</v>
      </c>
      <c r="B16" s="36"/>
      <c r="C16" s="40">
        <f>C15-C17</f>
        <v>3.1589999999999998</v>
      </c>
      <c r="D16" s="45">
        <f>D15-D17</f>
        <v>-23.921999999999997</v>
      </c>
      <c r="E16" s="45">
        <f>E15-E17</f>
        <v>86.183999999999997</v>
      </c>
      <c r="F16" s="45">
        <f>F15-F17</f>
        <v>77.120999999999995</v>
      </c>
      <c r="G16" s="45">
        <f>G15-G17</f>
        <v>77.120999999999995</v>
      </c>
      <c r="H16" s="45">
        <f t="shared" si="0"/>
        <v>-32.984999999999999</v>
      </c>
      <c r="J16" s="75"/>
    </row>
    <row r="17" spans="1:8" ht="15" customHeight="1" x14ac:dyDescent="0.25">
      <c r="A17" s="155" t="s">
        <v>62</v>
      </c>
      <c r="B17" s="156"/>
      <c r="C17" s="40">
        <f>C15*10%</f>
        <v>0.35099999999999998</v>
      </c>
      <c r="D17" s="45">
        <f>D15*10%</f>
        <v>-2.6579999999999999</v>
      </c>
      <c r="E17" s="45">
        <f>E15*10%</f>
        <v>9.5760000000000005</v>
      </c>
      <c r="F17" s="45">
        <f>F15*10%</f>
        <v>8.5690000000000008</v>
      </c>
      <c r="G17" s="45">
        <f>G15*10%</f>
        <v>8.5690000000000008</v>
      </c>
      <c r="H17" s="45">
        <f t="shared" si="0"/>
        <v>-3.6649999999999996</v>
      </c>
    </row>
    <row r="18" spans="1:8" ht="12" customHeight="1" x14ac:dyDescent="0.25">
      <c r="A18" s="157" t="s">
        <v>47</v>
      </c>
      <c r="B18" s="158"/>
      <c r="C18" s="38">
        <v>2.41</v>
      </c>
      <c r="D18" s="64">
        <v>-26.88</v>
      </c>
      <c r="E18" s="64">
        <v>65.75</v>
      </c>
      <c r="F18" s="64">
        <v>58.64</v>
      </c>
      <c r="G18" s="64">
        <f>F18</f>
        <v>58.64</v>
      </c>
      <c r="H18" s="45">
        <f t="shared" si="0"/>
        <v>-33.989999999999995</v>
      </c>
    </row>
    <row r="19" spans="1:8" ht="13.5" customHeight="1" x14ac:dyDescent="0.25">
      <c r="A19" s="35" t="s">
        <v>61</v>
      </c>
      <c r="B19" s="36"/>
      <c r="C19" s="40">
        <f>C18-C20</f>
        <v>2.169</v>
      </c>
      <c r="D19" s="45">
        <f>D18-D20</f>
        <v>-24.192</v>
      </c>
      <c r="E19" s="45">
        <f>E18-E20</f>
        <v>59.174999999999997</v>
      </c>
      <c r="F19" s="45">
        <f>F18-F20</f>
        <v>52.775999999999996</v>
      </c>
      <c r="G19" s="45">
        <f>G18-G20</f>
        <v>52.775999999999996</v>
      </c>
      <c r="H19" s="45">
        <f t="shared" si="0"/>
        <v>-30.591000000000001</v>
      </c>
    </row>
    <row r="20" spans="1:8" ht="12.75" customHeight="1" x14ac:dyDescent="0.25">
      <c r="A20" s="155" t="s">
        <v>62</v>
      </c>
      <c r="B20" s="156"/>
      <c r="C20" s="40">
        <f>C18*10%</f>
        <v>0.24100000000000002</v>
      </c>
      <c r="D20" s="45">
        <f>D18*10%</f>
        <v>-2.6880000000000002</v>
      </c>
      <c r="E20" s="45">
        <f>E18*10%</f>
        <v>6.5750000000000002</v>
      </c>
      <c r="F20" s="45">
        <f>F18*10%</f>
        <v>5.8640000000000008</v>
      </c>
      <c r="G20" s="45">
        <f>G18*10%</f>
        <v>5.8640000000000008</v>
      </c>
      <c r="H20" s="45">
        <f t="shared" si="0"/>
        <v>-3.3989999999999996</v>
      </c>
    </row>
    <row r="21" spans="1:8" ht="14.25" customHeight="1" x14ac:dyDescent="0.25">
      <c r="A21" s="11" t="s">
        <v>76</v>
      </c>
      <c r="B21" s="37"/>
      <c r="C21" s="41">
        <v>4.43</v>
      </c>
      <c r="D21" s="45">
        <v>-33.43</v>
      </c>
      <c r="E21" s="45">
        <f>117.16+1+0.25+2.46</f>
        <v>120.86999999999999</v>
      </c>
      <c r="F21" s="45">
        <f>104.22+0.87+0.22+2.19</f>
        <v>107.5</v>
      </c>
      <c r="G21" s="45">
        <f>F21</f>
        <v>107.5</v>
      </c>
      <c r="H21" s="45">
        <f t="shared" si="0"/>
        <v>-46.79999999999999</v>
      </c>
    </row>
    <row r="22" spans="1:8" ht="14.25" customHeight="1" x14ac:dyDescent="0.25">
      <c r="A22" s="35" t="s">
        <v>61</v>
      </c>
      <c r="B22" s="36"/>
      <c r="C22" s="40">
        <f>C21-C23</f>
        <v>3.9869999999999997</v>
      </c>
      <c r="D22" s="45">
        <f>D21-D23</f>
        <v>-30.087</v>
      </c>
      <c r="E22" s="45">
        <f>E21-E23</f>
        <v>108.78299999999999</v>
      </c>
      <c r="F22" s="45">
        <f>F21-F23</f>
        <v>96.75</v>
      </c>
      <c r="G22" s="45">
        <f>G21-G23</f>
        <v>96.75</v>
      </c>
      <c r="H22" s="45">
        <f t="shared" si="0"/>
        <v>-42.11999999999999</v>
      </c>
    </row>
    <row r="23" spans="1:8" x14ac:dyDescent="0.25">
      <c r="A23" s="155" t="s">
        <v>62</v>
      </c>
      <c r="B23" s="156"/>
      <c r="C23" s="40">
        <f>C21*10%</f>
        <v>0.443</v>
      </c>
      <c r="D23" s="45">
        <f>D21*10%</f>
        <v>-3.343</v>
      </c>
      <c r="E23" s="45">
        <f>E21*10%</f>
        <v>12.087</v>
      </c>
      <c r="F23" s="45">
        <f>F21*10%</f>
        <v>10.75</v>
      </c>
      <c r="G23" s="45">
        <f>G21*10%</f>
        <v>10.75</v>
      </c>
      <c r="H23" s="45">
        <f t="shared" si="0"/>
        <v>-4.68</v>
      </c>
    </row>
    <row r="24" spans="1:8" s="106" customFormat="1" ht="10.5" customHeight="1" x14ac:dyDescent="0.25">
      <c r="A24" s="153"/>
      <c r="B24" s="154"/>
      <c r="C24" s="116"/>
      <c r="D24" s="117"/>
      <c r="E24" s="118"/>
      <c r="F24" s="118"/>
      <c r="G24" s="119"/>
      <c r="H24" s="118"/>
    </row>
    <row r="25" spans="1:8" ht="11.25" customHeight="1" x14ac:dyDescent="0.25">
      <c r="A25" s="168" t="s">
        <v>42</v>
      </c>
      <c r="B25" s="169"/>
      <c r="C25" s="41">
        <v>5.38</v>
      </c>
      <c r="D25" s="61">
        <v>51.63</v>
      </c>
      <c r="E25" s="41">
        <v>146.79</v>
      </c>
      <c r="F25" s="41">
        <v>130.91</v>
      </c>
      <c r="G25" s="65">
        <f>G26+G27</f>
        <v>60.570999999999998</v>
      </c>
      <c r="H25" s="45">
        <f>F25-E25-G25+D25+F25</f>
        <v>106.089</v>
      </c>
    </row>
    <row r="26" spans="1:8" ht="14.25" customHeight="1" x14ac:dyDescent="0.25">
      <c r="A26" s="35" t="s">
        <v>64</v>
      </c>
      <c r="B26" s="36"/>
      <c r="C26" s="40">
        <f>C25-C27</f>
        <v>4.8419999999999996</v>
      </c>
      <c r="D26" s="7">
        <v>52.9</v>
      </c>
      <c r="E26" s="40">
        <f>E25-E27</f>
        <v>132.11099999999999</v>
      </c>
      <c r="F26" s="40">
        <f>F25-F27</f>
        <v>117.81899999999999</v>
      </c>
      <c r="G26" s="66">
        <f>G58</f>
        <v>47.48</v>
      </c>
      <c r="H26" s="45">
        <f>F26-E26-G26+D26+F26</f>
        <v>108.94699999999999</v>
      </c>
    </row>
    <row r="27" spans="1:8" ht="12.75" customHeight="1" x14ac:dyDescent="0.25">
      <c r="A27" s="155" t="s">
        <v>62</v>
      </c>
      <c r="B27" s="156"/>
      <c r="C27" s="40">
        <f>C25*10%</f>
        <v>0.53800000000000003</v>
      </c>
      <c r="D27" s="7">
        <v>-1.26</v>
      </c>
      <c r="E27" s="40">
        <f>E25*10%</f>
        <v>14.679</v>
      </c>
      <c r="F27" s="40">
        <f>F25*10%</f>
        <v>13.091000000000001</v>
      </c>
      <c r="G27" s="40">
        <f>F27</f>
        <v>13.091000000000001</v>
      </c>
      <c r="H27" s="45">
        <f t="shared" ref="H27:H34" si="1">F27-E27-G27+D27+F27</f>
        <v>-2.847999999999999</v>
      </c>
    </row>
    <row r="28" spans="1:8" ht="8.25" customHeight="1" x14ac:dyDescent="0.25">
      <c r="A28" s="121"/>
      <c r="B28" s="122"/>
      <c r="C28" s="40"/>
      <c r="D28" s="7"/>
      <c r="E28" s="40"/>
      <c r="F28" s="40"/>
      <c r="G28" s="40"/>
      <c r="H28" s="45"/>
    </row>
    <row r="29" spans="1:8" s="4" customFormat="1" ht="12.75" customHeight="1" x14ac:dyDescent="0.25">
      <c r="A29" s="181" t="s">
        <v>115</v>
      </c>
      <c r="B29" s="183"/>
      <c r="C29" s="102"/>
      <c r="D29" s="101">
        <v>-3.26</v>
      </c>
      <c r="E29" s="102">
        <f>E31+E32+E33+E34</f>
        <v>20.399999999999999</v>
      </c>
      <c r="F29" s="102">
        <f>F31+F32+F33+F34</f>
        <v>18.259999999999998</v>
      </c>
      <c r="G29" s="102">
        <f>G31+G32+G33+G34</f>
        <v>18.259999999999998</v>
      </c>
      <c r="H29" s="63">
        <f>F29-E29-G29+D29+F29</f>
        <v>-5.3999999999999986</v>
      </c>
    </row>
    <row r="30" spans="1:8" ht="13.5" customHeight="1" x14ac:dyDescent="0.25">
      <c r="A30" s="120" t="s">
        <v>116</v>
      </c>
      <c r="B30" s="115"/>
      <c r="C30" s="116"/>
      <c r="D30" s="118"/>
      <c r="E30" s="116"/>
      <c r="F30" s="116"/>
      <c r="G30" s="119"/>
      <c r="H30" s="101"/>
    </row>
    <row r="31" spans="1:8" ht="12.75" customHeight="1" x14ac:dyDescent="0.25">
      <c r="A31" s="172" t="s">
        <v>117</v>
      </c>
      <c r="B31" s="173"/>
      <c r="C31" s="116"/>
      <c r="D31" s="118">
        <v>-0.23</v>
      </c>
      <c r="E31" s="116">
        <v>1.85</v>
      </c>
      <c r="F31" s="116">
        <v>1.65</v>
      </c>
      <c r="G31" s="119">
        <f>F31</f>
        <v>1.65</v>
      </c>
      <c r="H31" s="45">
        <f t="shared" si="1"/>
        <v>-0.43000000000000016</v>
      </c>
    </row>
    <row r="32" spans="1:8" ht="12.75" customHeight="1" x14ac:dyDescent="0.25">
      <c r="A32" s="172" t="s">
        <v>118</v>
      </c>
      <c r="B32" s="173"/>
      <c r="C32" s="116"/>
      <c r="D32" s="118">
        <v>-0.99</v>
      </c>
      <c r="E32" s="116">
        <v>8.36</v>
      </c>
      <c r="F32" s="116">
        <v>7.53</v>
      </c>
      <c r="G32" s="119">
        <f t="shared" ref="G32:G34" si="2">F32</f>
        <v>7.53</v>
      </c>
      <c r="H32" s="45">
        <f t="shared" si="1"/>
        <v>-1.8199999999999994</v>
      </c>
    </row>
    <row r="33" spans="1:26" ht="12.75" customHeight="1" x14ac:dyDescent="0.25">
      <c r="A33" s="172" t="s">
        <v>119</v>
      </c>
      <c r="B33" s="173"/>
      <c r="C33" s="116"/>
      <c r="D33" s="118">
        <v>-1.87</v>
      </c>
      <c r="E33" s="116">
        <v>8.31</v>
      </c>
      <c r="F33" s="116">
        <v>7.41</v>
      </c>
      <c r="G33" s="119">
        <f t="shared" si="2"/>
        <v>7.41</v>
      </c>
      <c r="H33" s="45">
        <f t="shared" si="1"/>
        <v>-2.7699999999999996</v>
      </c>
    </row>
    <row r="34" spans="1:26" ht="12.75" customHeight="1" x14ac:dyDescent="0.25">
      <c r="A34" s="172" t="s">
        <v>120</v>
      </c>
      <c r="B34" s="173"/>
      <c r="C34" s="116"/>
      <c r="D34" s="118">
        <v>-0.17</v>
      </c>
      <c r="E34" s="116">
        <v>1.88</v>
      </c>
      <c r="F34" s="116">
        <v>1.67</v>
      </c>
      <c r="G34" s="119">
        <f t="shared" si="2"/>
        <v>1.67</v>
      </c>
      <c r="H34" s="45">
        <f t="shared" si="1"/>
        <v>-0.37999999999999989</v>
      </c>
      <c r="J34" s="75"/>
    </row>
    <row r="35" spans="1:26" s="97" customFormat="1" ht="12.75" customHeight="1" x14ac:dyDescent="0.25">
      <c r="A35" s="113" t="s">
        <v>105</v>
      </c>
      <c r="B35" s="92"/>
      <c r="C35" s="102"/>
      <c r="D35" s="112"/>
      <c r="E35" s="102">
        <f>E8+E25+E29</f>
        <v>606.43999999999994</v>
      </c>
      <c r="F35" s="102">
        <f>F8+F25+F29</f>
        <v>540.91</v>
      </c>
      <c r="G35" s="102">
        <f>G8+G25+G29</f>
        <v>470.57100000000003</v>
      </c>
      <c r="H35" s="101"/>
    </row>
    <row r="36" spans="1:26" s="97" customFormat="1" ht="12.75" customHeight="1" x14ac:dyDescent="0.25">
      <c r="A36" s="113" t="s">
        <v>106</v>
      </c>
      <c r="B36" s="92"/>
      <c r="C36" s="102"/>
      <c r="D36" s="112"/>
      <c r="E36" s="102"/>
      <c r="F36" s="102"/>
      <c r="G36" s="114"/>
      <c r="H36" s="101"/>
    </row>
    <row r="37" spans="1:26" s="97" customFormat="1" ht="22.5" customHeight="1" x14ac:dyDescent="0.25">
      <c r="A37" s="181" t="s">
        <v>122</v>
      </c>
      <c r="B37" s="182"/>
      <c r="C37" s="93">
        <v>150</v>
      </c>
      <c r="D37" s="94">
        <v>4.47</v>
      </c>
      <c r="E37" s="93">
        <v>1.8</v>
      </c>
      <c r="F37" s="93">
        <v>1.8</v>
      </c>
      <c r="G37" s="95">
        <f>G39</f>
        <v>0.31</v>
      </c>
      <c r="H37" s="63">
        <f>F37-E37-G37+D37+F37</f>
        <v>5.96</v>
      </c>
    </row>
    <row r="38" spans="1:26" s="97" customFormat="1" ht="17.25" customHeight="1" x14ac:dyDescent="0.25">
      <c r="A38" s="120" t="s">
        <v>124</v>
      </c>
      <c r="B38" s="123"/>
      <c r="C38" s="93"/>
      <c r="D38" s="94">
        <v>4.47</v>
      </c>
      <c r="E38" s="93">
        <f>E37-E39</f>
        <v>1.49</v>
      </c>
      <c r="F38" s="93">
        <f>F37-F39</f>
        <v>1.49</v>
      </c>
      <c r="G38" s="95">
        <v>0</v>
      </c>
      <c r="H38" s="63">
        <f>F38-E38-G38+D38+F38</f>
        <v>5.96</v>
      </c>
    </row>
    <row r="39" spans="1:26" s="97" customFormat="1" ht="12.75" customHeight="1" x14ac:dyDescent="0.25">
      <c r="A39" s="89" t="s">
        <v>48</v>
      </c>
      <c r="B39" s="92"/>
      <c r="C39" s="93"/>
      <c r="D39" s="94">
        <v>0</v>
      </c>
      <c r="E39" s="87">
        <v>0.31</v>
      </c>
      <c r="F39" s="87">
        <v>0.31</v>
      </c>
      <c r="G39" s="95">
        <f>E39</f>
        <v>0.31</v>
      </c>
      <c r="H39" s="96">
        <f>F39-G39</f>
        <v>0</v>
      </c>
    </row>
    <row r="40" spans="1:26" s="88" customFormat="1" ht="25.5" customHeight="1" x14ac:dyDescent="0.25">
      <c r="A40" s="179" t="s">
        <v>123</v>
      </c>
      <c r="B40" s="180"/>
      <c r="C40" s="93"/>
      <c r="D40" s="94">
        <v>-10.82</v>
      </c>
      <c r="E40" s="96">
        <v>11.28</v>
      </c>
      <c r="F40" s="96">
        <v>9.4</v>
      </c>
      <c r="G40" s="95">
        <f>G41+G42</f>
        <v>1.6</v>
      </c>
      <c r="H40" s="96">
        <f>F40-E40-G40+D40+F40</f>
        <v>-4.8999999999999986</v>
      </c>
    </row>
    <row r="41" spans="1:26" s="88" customFormat="1" ht="15.75" customHeight="1" x14ac:dyDescent="0.25">
      <c r="A41" s="120" t="s">
        <v>124</v>
      </c>
      <c r="B41" s="123"/>
      <c r="C41" s="93"/>
      <c r="D41" s="94">
        <v>-10.51</v>
      </c>
      <c r="E41" s="96">
        <f>E40-E42</f>
        <v>9.36</v>
      </c>
      <c r="F41" s="93">
        <f>F40-F42</f>
        <v>7.8000000000000007</v>
      </c>
      <c r="G41" s="95">
        <v>0</v>
      </c>
      <c r="H41" s="96">
        <f>F41-E41-G41+D41+F41</f>
        <v>-4.2699999999999978</v>
      </c>
    </row>
    <row r="42" spans="1:26" s="88" customFormat="1" ht="15.75" customHeight="1" x14ac:dyDescent="0.25">
      <c r="A42" s="125" t="s">
        <v>48</v>
      </c>
      <c r="B42" s="126"/>
      <c r="C42" s="127"/>
      <c r="D42" s="128">
        <v>-0.31</v>
      </c>
      <c r="E42" s="130">
        <v>1.92</v>
      </c>
      <c r="F42" s="127">
        <v>1.6</v>
      </c>
      <c r="G42" s="129">
        <f>F42</f>
        <v>1.6</v>
      </c>
      <c r="H42" s="96">
        <f>F42-E42-G42+D42+F42</f>
        <v>-0.62999999999999989</v>
      </c>
    </row>
    <row r="43" spans="1:26" s="109" customFormat="1" ht="14.25" customHeight="1" x14ac:dyDescent="0.2">
      <c r="A43" s="177" t="s">
        <v>107</v>
      </c>
      <c r="B43" s="178"/>
      <c r="C43" s="102"/>
      <c r="D43" s="108"/>
      <c r="E43" s="101">
        <f>E40+E37</f>
        <v>13.08</v>
      </c>
      <c r="F43" s="102">
        <f>F40+F37</f>
        <v>11.200000000000001</v>
      </c>
      <c r="G43" s="102">
        <f>G40+G37</f>
        <v>1.9100000000000001</v>
      </c>
      <c r="H43" s="108"/>
    </row>
    <row r="44" spans="1:26" s="106" customFormat="1" x14ac:dyDescent="0.25">
      <c r="A44" s="110" t="s">
        <v>108</v>
      </c>
      <c r="B44" s="111"/>
      <c r="C44" s="102"/>
      <c r="D44" s="112"/>
      <c r="E44" s="102">
        <f>E35+E43</f>
        <v>619.52</v>
      </c>
      <c r="F44" s="102">
        <f>F35+F43</f>
        <v>552.11</v>
      </c>
      <c r="G44" s="102">
        <f>G35+G43</f>
        <v>472.48100000000005</v>
      </c>
      <c r="H44" s="101"/>
    </row>
    <row r="45" spans="1:26" s="106" customFormat="1" x14ac:dyDescent="0.25">
      <c r="A45" s="174" t="s">
        <v>109</v>
      </c>
      <c r="B45" s="175"/>
      <c r="C45" s="102"/>
      <c r="D45" s="101">
        <f>D3</f>
        <v>-96.659999999999982</v>
      </c>
      <c r="E45" s="102"/>
      <c r="F45" s="102"/>
      <c r="G45" s="102"/>
      <c r="H45" s="101">
        <f>F44-E44+D45+F44-G44</f>
        <v>-84.440999999999974</v>
      </c>
      <c r="J45" s="124"/>
    </row>
    <row r="46" spans="1:26" s="106" customFormat="1" ht="24" customHeight="1" x14ac:dyDescent="0.25">
      <c r="A46" s="159" t="s">
        <v>125</v>
      </c>
      <c r="B46" s="159"/>
      <c r="C46" s="99"/>
      <c r="D46" s="99"/>
      <c r="E46" s="101"/>
      <c r="F46" s="102"/>
      <c r="G46" s="102"/>
      <c r="H46" s="103">
        <f>H48+H47</f>
        <v>-84.441000000000003</v>
      </c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s="106" customFormat="1" ht="12" customHeight="1" x14ac:dyDescent="0.25">
      <c r="A47" s="159" t="s">
        <v>110</v>
      </c>
      <c r="B47" s="176"/>
      <c r="C47" s="99"/>
      <c r="D47" s="99"/>
      <c r="E47" s="101"/>
      <c r="F47" s="102"/>
      <c r="G47" s="102"/>
      <c r="H47" s="107">
        <f>H26+H37</f>
        <v>114.90699999999998</v>
      </c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s="106" customFormat="1" ht="15" customHeight="1" x14ac:dyDescent="0.25">
      <c r="A48" s="159" t="s">
        <v>111</v>
      </c>
      <c r="B48" s="182"/>
      <c r="C48" s="99"/>
      <c r="D48" s="99"/>
      <c r="E48" s="101"/>
      <c r="F48" s="102"/>
      <c r="G48" s="102"/>
      <c r="H48" s="103">
        <f>H8+H29+H27+H40+0.01</f>
        <v>-199.34799999999998</v>
      </c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11" s="20" customFormat="1" ht="10.5" customHeight="1" x14ac:dyDescent="0.2">
      <c r="A49" s="76"/>
      <c r="B49" s="76"/>
      <c r="C49" s="77"/>
      <c r="D49" s="78"/>
      <c r="E49" s="77"/>
      <c r="F49" s="77"/>
      <c r="G49" s="78"/>
      <c r="H49" s="78"/>
    </row>
    <row r="50" spans="1:11" s="20" customFormat="1" ht="10.5" customHeight="1" x14ac:dyDescent="0.2">
      <c r="A50" s="76"/>
      <c r="B50" s="76"/>
      <c r="C50" s="77"/>
      <c r="D50" s="78"/>
      <c r="E50" s="77"/>
      <c r="F50" s="77"/>
      <c r="G50" s="78"/>
      <c r="H50" s="78"/>
    </row>
    <row r="51" spans="1:11" s="20" customFormat="1" ht="10.5" customHeight="1" x14ac:dyDescent="0.2">
      <c r="A51" s="76"/>
      <c r="B51" s="76"/>
      <c r="C51" s="77"/>
      <c r="D51" s="78"/>
      <c r="E51" s="77"/>
      <c r="F51" s="77"/>
      <c r="G51" s="78"/>
      <c r="H51" s="78"/>
    </row>
    <row r="52" spans="1:11" s="20" customFormat="1" ht="10.5" customHeight="1" x14ac:dyDescent="0.2">
      <c r="A52" s="76"/>
      <c r="B52" s="76"/>
      <c r="C52" s="77"/>
      <c r="D52" s="78"/>
      <c r="E52" s="77"/>
      <c r="F52" s="77"/>
      <c r="G52" s="78"/>
      <c r="H52" s="78"/>
    </row>
    <row r="53" spans="1:11" x14ac:dyDescent="0.25">
      <c r="A53" s="21" t="s">
        <v>146</v>
      </c>
      <c r="D53" s="23"/>
      <c r="E53" s="23"/>
      <c r="F53" s="23"/>
      <c r="G53" s="23"/>
    </row>
    <row r="54" spans="1:11" ht="19.5" customHeight="1" x14ac:dyDescent="0.25">
      <c r="A54" s="151" t="s">
        <v>77</v>
      </c>
      <c r="B54" s="156"/>
      <c r="C54" s="156"/>
      <c r="D54" s="140"/>
      <c r="E54" s="32" t="s">
        <v>50</v>
      </c>
      <c r="F54" s="32" t="s">
        <v>51</v>
      </c>
      <c r="G54" s="32" t="s">
        <v>52</v>
      </c>
      <c r="H54" s="6" t="s">
        <v>121</v>
      </c>
      <c r="K54" s="98"/>
    </row>
    <row r="55" spans="1:11" ht="19.5" customHeight="1" x14ac:dyDescent="0.25">
      <c r="A55" s="184" t="s">
        <v>131</v>
      </c>
      <c r="B55" s="185"/>
      <c r="C55" s="185"/>
      <c r="D55" s="186"/>
      <c r="E55" s="32" t="s">
        <v>132</v>
      </c>
      <c r="F55" s="32" t="s">
        <v>133</v>
      </c>
      <c r="G55" s="79">
        <v>14.6</v>
      </c>
      <c r="H55" s="6" t="s">
        <v>134</v>
      </c>
      <c r="K55" s="98"/>
    </row>
    <row r="56" spans="1:11" ht="19.5" customHeight="1" x14ac:dyDescent="0.25">
      <c r="A56" s="184" t="s">
        <v>135</v>
      </c>
      <c r="B56" s="185"/>
      <c r="C56" s="185"/>
      <c r="D56" s="186"/>
      <c r="E56" s="32" t="s">
        <v>136</v>
      </c>
      <c r="F56" s="32" t="s">
        <v>133</v>
      </c>
      <c r="G56" s="32">
        <v>28.16</v>
      </c>
      <c r="H56" s="6" t="s">
        <v>134</v>
      </c>
      <c r="K56" s="98"/>
    </row>
    <row r="57" spans="1:11" ht="19.5" customHeight="1" x14ac:dyDescent="0.25">
      <c r="A57" s="184" t="s">
        <v>137</v>
      </c>
      <c r="B57" s="185"/>
      <c r="C57" s="185"/>
      <c r="D57" s="186"/>
      <c r="E57" s="32" t="s">
        <v>136</v>
      </c>
      <c r="F57" s="32" t="s">
        <v>133</v>
      </c>
      <c r="G57" s="32">
        <v>4.72</v>
      </c>
      <c r="H57" s="6" t="s">
        <v>134</v>
      </c>
      <c r="K57" s="98"/>
    </row>
    <row r="58" spans="1:11" s="4" customFormat="1" ht="13.5" customHeight="1" x14ac:dyDescent="0.25">
      <c r="A58" s="165" t="s">
        <v>7</v>
      </c>
      <c r="B58" s="166"/>
      <c r="C58" s="166"/>
      <c r="D58" s="167"/>
      <c r="E58" s="46"/>
      <c r="F58" s="47"/>
      <c r="G58" s="48">
        <f>SUM(G55:G57)</f>
        <v>47.48</v>
      </c>
      <c r="H58" s="91"/>
    </row>
    <row r="59" spans="1:11" s="4" customFormat="1" ht="13.5" customHeight="1" x14ac:dyDescent="0.25">
      <c r="A59" s="82"/>
      <c r="B59" s="83"/>
      <c r="C59" s="83"/>
      <c r="D59" s="83"/>
      <c r="E59" s="84"/>
      <c r="F59" s="85"/>
      <c r="G59" s="86"/>
    </row>
    <row r="60" spans="1:11" s="4" customFormat="1" ht="13.5" customHeight="1" x14ac:dyDescent="0.25">
      <c r="A60" s="82"/>
      <c r="B60" s="83"/>
      <c r="C60" s="83"/>
      <c r="D60" s="83"/>
      <c r="E60" s="84"/>
      <c r="F60" s="85"/>
      <c r="G60" s="86"/>
    </row>
    <row r="61" spans="1:11" s="4" customFormat="1" ht="13.5" customHeight="1" x14ac:dyDescent="0.25">
      <c r="A61" s="82"/>
      <c r="B61" s="83"/>
      <c r="C61" s="83"/>
      <c r="D61" s="83"/>
      <c r="E61" s="84"/>
      <c r="F61" s="85"/>
      <c r="G61" s="86"/>
    </row>
    <row r="62" spans="1:11" x14ac:dyDescent="0.25">
      <c r="A62" s="21" t="s">
        <v>43</v>
      </c>
      <c r="D62" s="23"/>
      <c r="E62" s="23"/>
      <c r="F62" s="23"/>
      <c r="G62" s="23"/>
    </row>
    <row r="63" spans="1:11" x14ac:dyDescent="0.25">
      <c r="A63" s="131" t="s">
        <v>138</v>
      </c>
      <c r="B63" s="132"/>
      <c r="C63" s="133"/>
      <c r="D63" s="132"/>
      <c r="E63" s="132"/>
      <c r="F63" s="32"/>
      <c r="G63" s="134"/>
    </row>
    <row r="64" spans="1:11" x14ac:dyDescent="0.25">
      <c r="A64" s="151" t="s">
        <v>139</v>
      </c>
      <c r="B64" s="152"/>
      <c r="C64" s="135" t="s">
        <v>140</v>
      </c>
      <c r="D64" s="152"/>
      <c r="E64" s="32" t="s">
        <v>141</v>
      </c>
      <c r="F64" s="32" t="s">
        <v>142</v>
      </c>
      <c r="G64" s="134" t="s">
        <v>143</v>
      </c>
    </row>
    <row r="65" spans="1:7" x14ac:dyDescent="0.25">
      <c r="A65" s="151" t="s">
        <v>144</v>
      </c>
      <c r="B65" s="152"/>
      <c r="C65" s="135" t="s">
        <v>66</v>
      </c>
      <c r="D65" s="140"/>
      <c r="E65" s="32">
        <v>4</v>
      </c>
      <c r="F65" s="32" t="s">
        <v>66</v>
      </c>
      <c r="G65" s="134" t="s">
        <v>66</v>
      </c>
    </row>
    <row r="66" spans="1:7" x14ac:dyDescent="0.25">
      <c r="A66" s="80"/>
      <c r="B66" s="81"/>
      <c r="C66" s="81"/>
      <c r="D66" s="81"/>
      <c r="E66" s="81"/>
      <c r="F66" s="80"/>
      <c r="G66" s="80"/>
    </row>
    <row r="68" spans="1:7" x14ac:dyDescent="0.25">
      <c r="A68" s="21" t="s">
        <v>103</v>
      </c>
      <c r="E68" s="33"/>
      <c r="F68" s="67"/>
      <c r="G68" s="33"/>
    </row>
    <row r="69" spans="1:7" x14ac:dyDescent="0.25">
      <c r="A69" s="21" t="s">
        <v>126</v>
      </c>
      <c r="B69" s="68"/>
      <c r="C69" s="69"/>
      <c r="D69" s="21"/>
      <c r="E69" s="33"/>
      <c r="F69" s="67"/>
      <c r="G69" s="33"/>
    </row>
    <row r="70" spans="1:7" ht="79.5" customHeight="1" x14ac:dyDescent="0.25">
      <c r="A70" s="163" t="s">
        <v>145</v>
      </c>
      <c r="B70" s="164"/>
      <c r="C70" s="164"/>
      <c r="D70" s="164"/>
      <c r="E70" s="164"/>
      <c r="F70" s="164"/>
      <c r="G70" s="164"/>
    </row>
    <row r="71" spans="1:7" ht="17.25" customHeight="1" x14ac:dyDescent="0.25">
      <c r="A71" s="70"/>
      <c r="B71" s="71"/>
      <c r="C71" s="71"/>
      <c r="D71" s="71"/>
      <c r="E71" s="71"/>
      <c r="F71" s="71"/>
      <c r="G71" s="71"/>
    </row>
    <row r="72" spans="1:7" ht="17.25" customHeight="1" x14ac:dyDescent="0.25">
      <c r="A72" s="73"/>
      <c r="B72" s="74"/>
      <c r="C72" s="74"/>
      <c r="D72" s="74"/>
      <c r="E72" s="74"/>
      <c r="F72" s="74"/>
      <c r="G72" s="74"/>
    </row>
    <row r="73" spans="1:7" x14ac:dyDescent="0.25">
      <c r="A73" s="4" t="s">
        <v>67</v>
      </c>
      <c r="B73" s="43"/>
      <c r="C73" s="44"/>
      <c r="D73" s="4"/>
      <c r="E73" s="4" t="s">
        <v>68</v>
      </c>
      <c r="F73" s="4"/>
    </row>
    <row r="74" spans="1:7" x14ac:dyDescent="0.25">
      <c r="A74" s="4" t="s">
        <v>69</v>
      </c>
      <c r="B74" s="43"/>
      <c r="C74" s="44"/>
      <c r="D74" s="4"/>
      <c r="E74" s="4"/>
      <c r="F74" s="4"/>
    </row>
    <row r="75" spans="1:7" x14ac:dyDescent="0.25">
      <c r="A75" s="4" t="s">
        <v>80</v>
      </c>
      <c r="B75" s="43"/>
      <c r="C75" s="44"/>
      <c r="D75" s="4"/>
      <c r="E75" s="4"/>
      <c r="F75" s="4"/>
    </row>
    <row r="77" spans="1:7" x14ac:dyDescent="0.25">
      <c r="A77" s="23" t="s">
        <v>70</v>
      </c>
      <c r="B77" s="72"/>
    </row>
    <row r="78" spans="1:7" x14ac:dyDescent="0.25">
      <c r="A78" s="23" t="s">
        <v>71</v>
      </c>
      <c r="B78" s="72"/>
      <c r="C78" s="42" t="s">
        <v>25</v>
      </c>
    </row>
    <row r="79" spans="1:7" x14ac:dyDescent="0.25">
      <c r="A79" s="23" t="s">
        <v>72</v>
      </c>
      <c r="B79" s="72"/>
      <c r="C79" s="42" t="s">
        <v>73</v>
      </c>
    </row>
    <row r="80" spans="1:7" x14ac:dyDescent="0.25">
      <c r="A80" s="23" t="s">
        <v>74</v>
      </c>
      <c r="B80" s="72"/>
      <c r="C80" s="42" t="s">
        <v>147</v>
      </c>
    </row>
  </sheetData>
  <mergeCells count="40">
    <mergeCell ref="A56:D56"/>
    <mergeCell ref="A57:D57"/>
    <mergeCell ref="A3:B3"/>
    <mergeCell ref="A6:H6"/>
    <mergeCell ref="A70:G70"/>
    <mergeCell ref="A58:D58"/>
    <mergeCell ref="A7:B7"/>
    <mergeCell ref="A8:B8"/>
    <mergeCell ref="A10:B10"/>
    <mergeCell ref="A11:H11"/>
    <mergeCell ref="A12:B12"/>
    <mergeCell ref="A31:B31"/>
    <mergeCell ref="A45:B45"/>
    <mergeCell ref="A4:B4"/>
    <mergeCell ref="A5:B5"/>
    <mergeCell ref="A32:B32"/>
    <mergeCell ref="A25:B25"/>
    <mergeCell ref="A27:B27"/>
    <mergeCell ref="A23:B23"/>
    <mergeCell ref="A14:B14"/>
    <mergeCell ref="A15:B15"/>
    <mergeCell ref="A17:B17"/>
    <mergeCell ref="A18:B18"/>
    <mergeCell ref="A20:B20"/>
    <mergeCell ref="A64:B64"/>
    <mergeCell ref="C64:D64"/>
    <mergeCell ref="A65:B65"/>
    <mergeCell ref="C65:D65"/>
    <mergeCell ref="A24:B24"/>
    <mergeCell ref="A54:D54"/>
    <mergeCell ref="A43:B43"/>
    <mergeCell ref="A40:B40"/>
    <mergeCell ref="A46:B46"/>
    <mergeCell ref="A37:B37"/>
    <mergeCell ref="A29:B29"/>
    <mergeCell ref="A48:B48"/>
    <mergeCell ref="A47:B47"/>
    <mergeCell ref="A33:B33"/>
    <mergeCell ref="A34:B34"/>
    <mergeCell ref="A55:D55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2020-01-29T06:15:40Z</cp:lastPrinted>
  <dcterms:created xsi:type="dcterms:W3CDTF">2013-02-18T04:38:06Z</dcterms:created>
  <dcterms:modified xsi:type="dcterms:W3CDTF">2020-02-10T02:40:29Z</dcterms:modified>
</cp:coreProperties>
</file>