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8" l="1"/>
  <c r="E40" i="8"/>
  <c r="E41" i="8"/>
  <c r="F41" i="8"/>
  <c r="G41" i="8"/>
  <c r="D42" i="8"/>
  <c r="H43" i="8"/>
  <c r="H44" i="8"/>
  <c r="H45" i="8"/>
  <c r="G37" i="8"/>
  <c r="H38" i="8"/>
  <c r="H37" i="8"/>
  <c r="G12" i="8"/>
  <c r="G15" i="8"/>
  <c r="G18" i="8"/>
  <c r="G21" i="8"/>
  <c r="G8" i="8"/>
  <c r="E17" i="8"/>
  <c r="E16" i="8"/>
  <c r="F17" i="8"/>
  <c r="F16" i="8"/>
  <c r="H16" i="8"/>
  <c r="C8" i="8"/>
  <c r="F39" i="8"/>
  <c r="F38" i="8"/>
  <c r="E39" i="8"/>
  <c r="E38" i="8"/>
  <c r="G39" i="8"/>
  <c r="F27" i="8"/>
  <c r="E27" i="8"/>
  <c r="G27" i="8"/>
  <c r="H27" i="8"/>
  <c r="F8" i="8"/>
  <c r="E8" i="8"/>
  <c r="H8" i="8"/>
  <c r="F26" i="8"/>
  <c r="E26" i="8"/>
  <c r="G50" i="8"/>
  <c r="G26" i="8"/>
  <c r="H26" i="8"/>
  <c r="F29" i="8"/>
  <c r="E29" i="8"/>
  <c r="G31" i="8"/>
  <c r="G32" i="8"/>
  <c r="G33" i="8"/>
  <c r="G34" i="8"/>
  <c r="G29" i="8"/>
  <c r="H29" i="8"/>
  <c r="H39" i="8"/>
  <c r="E35" i="8"/>
  <c r="F40" i="8"/>
  <c r="F35" i="8"/>
  <c r="G40" i="8"/>
  <c r="G25" i="8"/>
  <c r="G35" i="8"/>
  <c r="D10" i="8"/>
  <c r="D9" i="8"/>
  <c r="H34" i="8"/>
  <c r="H33" i="8"/>
  <c r="H32" i="8"/>
  <c r="H31" i="8"/>
  <c r="H25" i="8"/>
  <c r="H12" i="8"/>
  <c r="H15" i="8"/>
  <c r="H18" i="8"/>
  <c r="H21" i="8"/>
  <c r="C27" i="8"/>
  <c r="C26" i="8"/>
  <c r="C23" i="8"/>
  <c r="C22" i="8"/>
  <c r="C17" i="8"/>
  <c r="C16" i="8"/>
  <c r="D23" i="8"/>
  <c r="F23" i="8"/>
  <c r="E23" i="8"/>
  <c r="H23" i="8"/>
  <c r="D22" i="8"/>
  <c r="F22" i="8"/>
  <c r="E22" i="8"/>
  <c r="H22" i="8"/>
  <c r="D20" i="8"/>
  <c r="F20" i="8"/>
  <c r="E20" i="8"/>
  <c r="H20" i="8"/>
  <c r="D19" i="8"/>
  <c r="F19" i="8"/>
  <c r="E19" i="8"/>
  <c r="H19" i="8"/>
  <c r="D17" i="8"/>
  <c r="H17" i="8"/>
  <c r="D14" i="8"/>
  <c r="F14" i="8"/>
  <c r="E14" i="8"/>
  <c r="H14" i="8"/>
  <c r="D13" i="8"/>
  <c r="F13" i="8"/>
  <c r="E13" i="8"/>
  <c r="H13" i="8"/>
  <c r="G23" i="8"/>
  <c r="G22" i="8"/>
  <c r="G20" i="8"/>
  <c r="G19" i="8"/>
  <c r="G17" i="8"/>
  <c r="G16" i="8"/>
  <c r="G14" i="8"/>
  <c r="G13" i="8"/>
  <c r="F10" i="8"/>
  <c r="E10" i="8"/>
  <c r="H10" i="8"/>
  <c r="F9" i="8"/>
  <c r="E9" i="8"/>
  <c r="H9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<sst xmlns="http://schemas.openxmlformats.org/spreadsheetml/2006/main" count="158" uniqueCount="138">
  <si>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</si>
  <si>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</si>
  <si>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</si>
  <si>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</si>
  <si>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</si>
  <si>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</si>
  <si>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</si>
  <si>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</si>
  <si>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</si>
  <si>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</si>
  <si>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</si>
  <si>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</si>
  <si>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</si>
  <si>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</si>
  <si>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</si>
  <si>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</si>
  <si>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</si>
  <si>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</si>
  <si>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</si>
  <si>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</si>
  <si>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</si>
  <si>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</si>
  <si>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</si>
  <si>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</si>
  <si>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</si>
  <si>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</si>
  <si>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</si>
  <si>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</si>
  <si>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</si>
  <si>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</si>
  <si>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</si>
  <si>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</si>
  <si>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</si>
  <si>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</si>
  <si>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</si>
  <si>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</si>
  <si>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</si>
  <si>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</si>
  <si>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</si>
  <si>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</si>
  <si>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</si>
  <si>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</si>
  <si>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</si>
  <si>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</si>
  <si>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</si>
  <si>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</si>
  <si>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</si>
  <si>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</si>
  <si>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</si>
  <si>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</si>
  <si>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</si>
  <si>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</si>
  <si>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</si>
  <si>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</si>
  <si>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</si>
  <si>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</si>
  <si>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</si>
  <si>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</si>
  <si>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</si>
  <si>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</si>
  <si>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</si>
  <si>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</si>
  <si>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</si>
  <si>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</si>
  <si>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</si>
  <si>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</si>
  <si>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</si>
  <si>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</si>
  <si>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</si>
  <si>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</si>
  <si>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</si>
  <si>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</si>
  <si>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</si>
  <si>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</si>
  <si>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</si>
  <si>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</si>
  <si>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</si>
  <si>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</si>
  <si>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</si>
  <si>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</si>
  <si>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</si>
  <si>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</si>
  <si>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</si>
  <si>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</si>
  <si>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</si>
  <si>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</si>
  <si>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</si>
  <si>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</si>
  <si>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</si>
  <si>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</si>
  <si>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</si>
  <si>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</si>
  <si>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117 по ул.Светланская</t>
  </si>
  <si>
    <t>ООО "Чистый двор"</t>
  </si>
  <si>
    <t>ООО "Эра"</t>
  </si>
  <si>
    <t>ул. Тунгусская, 8</t>
  </si>
  <si>
    <t>2-265-897</t>
  </si>
  <si>
    <t>1 237,10 м2</t>
  </si>
  <si>
    <t>Ленинского района"</t>
  </si>
  <si>
    <t>01.07.2010 г.</t>
  </si>
  <si>
    <t>Количество проживающих</t>
  </si>
  <si>
    <t>ИТОГО ПО ДОМУ:</t>
  </si>
  <si>
    <t>ПРОЧИЕ УСЛУГИ:</t>
  </si>
  <si>
    <t>ИТОГО ПО ПРОЧИМ УСЛУГАМ: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</si>
  <si>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</si>
  <si>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</si>
  <si>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</si>
  <si>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</si>
  <si>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ООО " Восток Мегаполис"</t>
  </si>
  <si>
    <t>исполнил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</si>
  <si>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</si>
  <si>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</si>
  <si>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</si>
  <si>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</si>
  <si>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</si>
  <si>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</si>
  <si>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216,10 м2</t>
  </si>
  <si>
    <t>374,00 м2</t>
  </si>
  <si>
    <t>Часть 4.</t>
  </si>
  <si>
    <t>Часть 3.</t>
  </si>
  <si>
    <t xml:space="preserve">Тариф </t>
  </si>
  <si>
    <t xml:space="preserve">                       Отчет ООО "Управляющей компании Ленинского района"  за 2019 г.</t>
  </si>
  <si>
    <t xml:space="preserve">               ООО "Управляющая компания Ленинского района"</t>
  </si>
  <si>
    <t>Тяптин Андрей Александрович</t>
  </si>
  <si>
    <t>51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</si>
  <si>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</si>
  <si>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</si>
  <si>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</si>
  <si>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3. Перечень работ, выполненных по статье " текущий ремонт"  в 2019 году.</t>
  </si>
  <si>
    <t>Работы в 2019г не производились</t>
  </si>
  <si>
    <t>План по статье "текущий ремонт" на 2020 год</t>
  </si>
  <si>
    <t>А.А.Тяптин</t>
  </si>
  <si>
    <t>2-205-087</t>
  </si>
  <si>
    <t>Всего д/средств с учетом остатков</t>
  </si>
  <si>
    <t>переходящие остатки д/ср-в на конец  2019 г.</t>
  </si>
  <si>
    <t>Управляющая компания предлагает: Косметический ремонт подъездов. Ремонт сетей электроснабжения. Выполнение предложенных или иных необходимых работ, возможно за счет дополнительного сбора средств, на основании решения общего собрания собственников.</t>
  </si>
  <si>
    <t>Исп:</t>
  </si>
  <si>
    <t xml:space="preserve">ИСХ.   №   652/03   от   17.03.2020  год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</si>
</sst>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2" fontId="0" fillId="2" borderId="0" xfId="0" applyNumberFormat="1" applyFill="1" applyBorder="1"/>
    <xf numFmtId="0" fontId="10" fillId="0" borderId="6" xfId="1" applyFont="1" applyFill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/>
    <xf numFmtId="4" fontId="16" fillId="2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9" fillId="0" borderId="6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left"/>
    </xf>
    <xf numFmtId="4" fontId="3" fillId="2" borderId="4" xfId="0" applyNumberFormat="1" applyFont="1" applyFill="1" applyBorder="1" applyAlignment="1"/>
    <xf numFmtId="4" fontId="3" fillId="2" borderId="8" xfId="0" applyNumberFormat="1" applyFont="1" applyFill="1" applyBorder="1" applyAlignment="1"/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/>
    <xf numFmtId="4" fontId="0" fillId="2" borderId="0" xfId="0" applyNumberFormat="1" applyFill="1" applyBorder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3" fillId="2" borderId="2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7" fillId="2" borderId="5" xfId="0" applyNumberFormat="1" applyFont="1" applyFill="1" applyBorder="1" applyAlignment="1">
      <alignment horizontal="center" wrapText="1"/>
    </xf>
    <xf numFmtId="4" fontId="15" fillId="2" borderId="5" xfId="0" applyNumberFormat="1" applyFont="1" applyFill="1" applyBorder="1" applyAlignment="1">
      <alignment horizontal="center" wrapText="1"/>
    </xf>
    <xf numFmtId="4" fontId="15" fillId="2" borderId="6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2" borderId="6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" fontId="9" fillId="2" borderId="2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9" fillId="2" borderId="2" xfId="0" applyNumberFormat="1" applyFon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6" xfId="0" applyNumberFormat="1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/>
      <c r="C3" s="22" t="s">
        <v>92</v>
      </c>
    </row>
    <row r="4" spans="1:4" s="21" customFormat="1" ht="14.25" customHeight="1" x14ac:dyDescent="0.2">
      <c r="A4" s="20" t="s">
        <v>137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76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122</v>
      </c>
      <c r="D8" s="10"/>
    </row>
    <row r="9" spans="1:4" s="3" customFormat="1" ht="12" customHeight="1" x14ac:dyDescent="0.25">
      <c r="A9" s="12" t="s">
        <v>1</v>
      </c>
      <c r="B9" s="13" t="s">
        <v>10</v>
      </c>
      <c r="C9" s="118" t="s">
        <v>123</v>
      </c>
      <c r="D9" s="119"/>
    </row>
    <row r="10" spans="1:4" s="3" customFormat="1" ht="24" customHeight="1" x14ac:dyDescent="0.25">
      <c r="A10" s="12" t="s">
        <v>2</v>
      </c>
      <c r="B10" s="14" t="s">
        <v>11</v>
      </c>
      <c r="C10" s="120" t="s">
        <v>77</v>
      </c>
      <c r="D10" s="117"/>
    </row>
    <row r="11" spans="1:4" s="3" customFormat="1" ht="15" customHeight="1" x14ac:dyDescent="0.25">
      <c r="A11" s="12" t="s">
        <v>3</v>
      </c>
      <c r="B11" s="13" t="s">
        <v>12</v>
      </c>
      <c r="C11" s="118" t="s">
        <v>13</v>
      </c>
      <c r="D11" s="119"/>
    </row>
    <row r="12" spans="1:4" s="3" customFormat="1" ht="16.5" customHeight="1" x14ac:dyDescent="0.25">
      <c r="A12" s="124">
        <v>5</v>
      </c>
      <c r="B12" s="124" t="s">
        <v>78</v>
      </c>
      <c r="C12" s="41" t="s">
        <v>79</v>
      </c>
      <c r="D12" s="42" t="s">
        <v>80</v>
      </c>
    </row>
    <row r="13" spans="1:4" s="3" customFormat="1" ht="14.25" customHeight="1" x14ac:dyDescent="0.25">
      <c r="A13" s="124"/>
      <c r="B13" s="124"/>
      <c r="C13" s="41" t="s">
        <v>81</v>
      </c>
      <c r="D13" s="42" t="s">
        <v>82</v>
      </c>
    </row>
    <row r="14" spans="1:4" s="3" customFormat="1" x14ac:dyDescent="0.25">
      <c r="A14" s="124"/>
      <c r="B14" s="124"/>
      <c r="C14" s="41" t="s">
        <v>83</v>
      </c>
      <c r="D14" s="42" t="s">
        <v>84</v>
      </c>
    </row>
    <row r="15" spans="1:4" s="3" customFormat="1" ht="16.5" customHeight="1" x14ac:dyDescent="0.25">
      <c r="A15" s="124"/>
      <c r="B15" s="124"/>
      <c r="C15" s="41" t="s">
        <v>85</v>
      </c>
      <c r="D15" s="42" t="s">
        <v>87</v>
      </c>
    </row>
    <row r="16" spans="1:4" s="3" customFormat="1" ht="16.5" customHeight="1" x14ac:dyDescent="0.25">
      <c r="A16" s="124"/>
      <c r="B16" s="124"/>
      <c r="C16" s="41" t="s">
        <v>86</v>
      </c>
      <c r="D16" s="42" t="s">
        <v>80</v>
      </c>
    </row>
    <row r="17" spans="1:4" s="5" customFormat="1" ht="15.75" customHeight="1" x14ac:dyDescent="0.25">
      <c r="A17" s="124"/>
      <c r="B17" s="124"/>
      <c r="C17" s="41" t="s">
        <v>88</v>
      </c>
      <c r="D17" s="42" t="s">
        <v>89</v>
      </c>
    </row>
    <row r="18" spans="1:4" s="5" customFormat="1" ht="15.75" customHeight="1" x14ac:dyDescent="0.25">
      <c r="A18" s="124"/>
      <c r="B18" s="124"/>
      <c r="C18" s="43" t="s">
        <v>90</v>
      </c>
      <c r="D18" s="42" t="s">
        <v>91</v>
      </c>
    </row>
    <row r="19" spans="1:4" ht="21.75" customHeight="1" x14ac:dyDescent="0.25">
      <c r="A19" s="12" t="s">
        <v>4</v>
      </c>
      <c r="B19" s="13" t="s">
        <v>14</v>
      </c>
      <c r="C19" s="125" t="s">
        <v>72</v>
      </c>
      <c r="D19" s="126"/>
    </row>
    <row r="20" spans="1:4" s="5" customFormat="1" ht="24" customHeight="1" x14ac:dyDescent="0.25">
      <c r="A20" s="12" t="s">
        <v>5</v>
      </c>
      <c r="B20" s="14" t="s">
        <v>15</v>
      </c>
      <c r="C20" s="127" t="s">
        <v>47</v>
      </c>
      <c r="D20" s="128"/>
    </row>
    <row r="21" spans="1:4" s="5" customFormat="1" ht="15" customHeight="1" x14ac:dyDescent="0.25">
      <c r="A21" s="12" t="s">
        <v>6</v>
      </c>
      <c r="B21" s="13" t="s">
        <v>16</v>
      </c>
      <c r="C21" s="120" t="s">
        <v>17</v>
      </c>
      <c r="D21" s="129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18</v>
      </c>
      <c r="B23" s="16"/>
      <c r="C23" s="16"/>
      <c r="D23" s="73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19</v>
      </c>
      <c r="C25" s="7" t="s">
        <v>20</v>
      </c>
      <c r="D25" s="9" t="s">
        <v>21</v>
      </c>
    </row>
    <row r="26" spans="1:4" ht="24.75" customHeight="1" x14ac:dyDescent="0.25">
      <c r="A26" s="121" t="s">
        <v>24</v>
      </c>
      <c r="B26" s="122"/>
      <c r="C26" s="122"/>
      <c r="D26" s="123"/>
    </row>
    <row r="27" spans="1:4" ht="12" customHeight="1" x14ac:dyDescent="0.25">
      <c r="A27" s="38"/>
      <c r="B27" s="39"/>
      <c r="C27" s="39"/>
      <c r="D27" s="40"/>
    </row>
    <row r="28" spans="1:4" ht="13.5" customHeight="1" x14ac:dyDescent="0.25">
      <c r="A28" s="7">
        <v>1</v>
      </c>
      <c r="B28" s="6" t="s">
        <v>93</v>
      </c>
      <c r="C28" s="6" t="s">
        <v>22</v>
      </c>
      <c r="D28" s="6" t="s">
        <v>23</v>
      </c>
    </row>
    <row r="29" spans="1:4" x14ac:dyDescent="0.25">
      <c r="A29" s="19" t="s">
        <v>25</v>
      </c>
      <c r="B29" s="18"/>
      <c r="C29" s="18"/>
      <c r="D29" s="18"/>
    </row>
    <row r="30" spans="1:4" x14ac:dyDescent="0.25">
      <c r="A30" s="7">
        <v>1</v>
      </c>
      <c r="B30" s="6" t="s">
        <v>94</v>
      </c>
      <c r="C30" s="6" t="s">
        <v>95</v>
      </c>
      <c r="D30" s="6" t="s">
        <v>96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7">
        <v>1</v>
      </c>
      <c r="B33" s="6" t="s">
        <v>108</v>
      </c>
      <c r="C33" s="6" t="s">
        <v>95</v>
      </c>
      <c r="D33" s="6" t="s">
        <v>26</v>
      </c>
    </row>
    <row r="34" spans="1:4" ht="15" customHeight="1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6"/>
      <c r="B36" s="11"/>
      <c r="C36" s="11"/>
      <c r="D36" s="11"/>
    </row>
    <row r="37" spans="1:4" x14ac:dyDescent="0.25">
      <c r="A37" s="4" t="s">
        <v>42</v>
      </c>
      <c r="B37" s="18"/>
      <c r="C37" s="18"/>
      <c r="D37" s="18"/>
    </row>
    <row r="38" spans="1:4" ht="15" customHeight="1" x14ac:dyDescent="0.25">
      <c r="A38" s="7">
        <v>1</v>
      </c>
      <c r="B38" s="6" t="s">
        <v>29</v>
      </c>
      <c r="C38" s="116">
        <v>1948</v>
      </c>
      <c r="D38" s="115"/>
    </row>
    <row r="39" spans="1:4" x14ac:dyDescent="0.25">
      <c r="A39" s="7">
        <v>2</v>
      </c>
      <c r="B39" s="6" t="s">
        <v>31</v>
      </c>
      <c r="C39" s="116">
        <v>5</v>
      </c>
      <c r="D39" s="115"/>
    </row>
    <row r="40" spans="1:4" x14ac:dyDescent="0.25">
      <c r="A40" s="7">
        <v>3</v>
      </c>
      <c r="B40" s="6" t="s">
        <v>32</v>
      </c>
      <c r="C40" s="116">
        <v>2</v>
      </c>
      <c r="D40" s="115"/>
    </row>
    <row r="41" spans="1:4" ht="15" customHeight="1" x14ac:dyDescent="0.25">
      <c r="A41" s="7">
        <v>4</v>
      </c>
      <c r="B41" s="6" t="s">
        <v>30</v>
      </c>
      <c r="C41" s="116" t="s">
        <v>65</v>
      </c>
      <c r="D41" s="115"/>
    </row>
    <row r="42" spans="1:4" x14ac:dyDescent="0.25">
      <c r="A42" s="7">
        <v>5</v>
      </c>
      <c r="B42" s="6" t="s">
        <v>33</v>
      </c>
      <c r="C42" s="116" t="s">
        <v>65</v>
      </c>
      <c r="D42" s="115"/>
    </row>
    <row r="43" spans="1:4" x14ac:dyDescent="0.25">
      <c r="A43" s="7">
        <v>6</v>
      </c>
      <c r="B43" s="6" t="s">
        <v>34</v>
      </c>
      <c r="C43" s="116" t="s">
        <v>97</v>
      </c>
      <c r="D43" s="115"/>
    </row>
    <row r="44" spans="1:4" ht="15" customHeight="1" x14ac:dyDescent="0.25">
      <c r="A44" s="7">
        <v>7</v>
      </c>
      <c r="B44" s="6" t="s">
        <v>35</v>
      </c>
      <c r="C44" s="116" t="s">
        <v>116</v>
      </c>
      <c r="D44" s="115"/>
    </row>
    <row r="45" spans="1:4" x14ac:dyDescent="0.25">
      <c r="A45" s="7">
        <v>8</v>
      </c>
      <c r="B45" s="6" t="s">
        <v>36</v>
      </c>
      <c r="C45" s="116" t="s">
        <v>117</v>
      </c>
      <c r="D45" s="115"/>
    </row>
    <row r="46" spans="1:4" x14ac:dyDescent="0.25">
      <c r="A46" s="7">
        <v>9</v>
      </c>
      <c r="B46" s="6" t="s">
        <v>100</v>
      </c>
      <c r="C46" s="116" t="s">
        <v>124</v>
      </c>
      <c r="D46" s="117"/>
    </row>
    <row r="47" spans="1:4" x14ac:dyDescent="0.25">
      <c r="A47" s="7">
        <v>10</v>
      </c>
      <c r="B47" s="6" t="s">
        <v>64</v>
      </c>
      <c r="C47" s="114" t="s">
        <v>99</v>
      </c>
      <c r="D47" s="115"/>
    </row>
    <row r="48" spans="1:4" x14ac:dyDescent="0.25">
      <c r="A48" s="4"/>
    </row>
    <row r="49" spans="1:4" x14ac:dyDescent="0.25">
      <c r="A49" s="4"/>
    </row>
    <row r="51" spans="1:4" x14ac:dyDescent="0.25">
      <c r="A51" s="44"/>
      <c r="B51" s="44"/>
      <c r="C51" s="45"/>
      <c r="D51" s="46"/>
    </row>
    <row r="52" spans="1:4" x14ac:dyDescent="0.25">
      <c r="A52" s="44"/>
      <c r="B52" s="44"/>
      <c r="C52" s="45"/>
      <c r="D52" s="46"/>
    </row>
    <row r="53" spans="1:4" x14ac:dyDescent="0.25">
      <c r="A53" s="44"/>
      <c r="B53" s="44"/>
      <c r="C53" s="45"/>
      <c r="D53" s="46"/>
    </row>
    <row r="54" spans="1:4" x14ac:dyDescent="0.25">
      <c r="A54" s="44"/>
      <c r="B54" s="44"/>
      <c r="C54" s="45"/>
      <c r="D54" s="46"/>
    </row>
    <row r="55" spans="1:4" x14ac:dyDescent="0.25">
      <c r="A55" s="44"/>
      <c r="B55" s="44"/>
      <c r="C55" s="47"/>
      <c r="D55" s="46"/>
    </row>
    <row r="56" spans="1:4" x14ac:dyDescent="0.25">
      <c r="A56" s="44"/>
      <c r="B56" s="44"/>
      <c r="C56" s="48"/>
      <c r="D56" s="46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A24" zoomScale="130" zoomScaleNormal="130" workbookViewId="0">
      <selection activeCell="E35" sqref="E35"/>
    </sheetView>
  </sheetViews>
  <sheetFormatPr defaultRowHeight="15" x14ac:dyDescent="0.25"/>
  <cols>
    <col min="1" max="1" width="15.85546875" customWidth="1"/>
    <col min="2" max="2" width="14" style="27" customWidth="1"/>
    <col min="3" max="3" width="8.5703125" style="32" customWidth="1"/>
    <col min="4" max="4" width="8.28515625" customWidth="1"/>
    <col min="5" max="5" width="9" customWidth="1"/>
    <col min="6" max="6" width="9.7109375" customWidth="1"/>
    <col min="7" max="7" width="10.85546875" customWidth="1"/>
    <col min="8" max="8" width="11.140625" customWidth="1"/>
  </cols>
  <sheetData>
    <row r="1" spans="1:26" x14ac:dyDescent="0.25">
      <c r="A1" s="4" t="s">
        <v>106</v>
      </c>
      <c r="B1"/>
      <c r="C1" s="31"/>
      <c r="D1" s="31"/>
      <c r="G1" s="31"/>
      <c r="H1" s="18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6.5" customHeight="1" x14ac:dyDescent="0.25">
      <c r="A2" s="4" t="s">
        <v>125</v>
      </c>
      <c r="B2"/>
      <c r="C2" s="31"/>
      <c r="D2" s="31"/>
      <c r="G2" s="31"/>
      <c r="H2" s="1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s="66" customFormat="1" ht="29.25" customHeight="1" x14ac:dyDescent="0.25">
      <c r="A3" s="130" t="s">
        <v>126</v>
      </c>
      <c r="B3" s="130"/>
      <c r="C3" s="75"/>
      <c r="D3" s="75">
        <v>-1018.91</v>
      </c>
      <c r="E3" s="76"/>
      <c r="F3" s="76"/>
      <c r="G3" s="76"/>
      <c r="H3" s="77"/>
      <c r="I3" s="69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s="66" customFormat="1" ht="15" customHeight="1" x14ac:dyDescent="0.25">
      <c r="A4" s="130" t="s">
        <v>104</v>
      </c>
      <c r="B4" s="146"/>
      <c r="C4" s="75"/>
      <c r="D4" s="75"/>
      <c r="E4" s="76"/>
      <c r="F4" s="76"/>
      <c r="G4" s="76"/>
      <c r="H4" s="77"/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s="66" customFormat="1" ht="14.25" customHeight="1" x14ac:dyDescent="0.25">
      <c r="A5" s="130" t="s">
        <v>105</v>
      </c>
      <c r="B5" s="146"/>
      <c r="C5" s="75"/>
      <c r="D5" s="75"/>
      <c r="E5" s="76"/>
      <c r="F5" s="78"/>
      <c r="G5" s="76"/>
      <c r="H5" s="77"/>
      <c r="I5" s="69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5" customHeight="1" x14ac:dyDescent="0.25">
      <c r="A6" s="141" t="s">
        <v>127</v>
      </c>
      <c r="B6" s="142"/>
      <c r="C6" s="142"/>
      <c r="D6" s="142"/>
      <c r="E6" s="142"/>
      <c r="F6" s="142"/>
      <c r="G6" s="142"/>
      <c r="H6" s="143"/>
      <c r="I6" s="6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56.25" customHeight="1" x14ac:dyDescent="0.25">
      <c r="A7" s="144" t="s">
        <v>53</v>
      </c>
      <c r="B7" s="145"/>
      <c r="C7" s="79" t="s">
        <v>120</v>
      </c>
      <c r="D7" s="80" t="s">
        <v>54</v>
      </c>
      <c r="E7" s="80" t="s">
        <v>55</v>
      </c>
      <c r="F7" s="80" t="s">
        <v>56</v>
      </c>
      <c r="G7" s="81" t="s">
        <v>57</v>
      </c>
      <c r="H7" s="80" t="s">
        <v>58</v>
      </c>
    </row>
    <row r="8" spans="1:26" ht="17.25" customHeight="1" x14ac:dyDescent="0.25">
      <c r="A8" s="144" t="s">
        <v>59</v>
      </c>
      <c r="B8" s="138"/>
      <c r="C8" s="82">
        <f>C12+C15+C18+C21</f>
        <v>16.100000000000001</v>
      </c>
      <c r="D8" s="82">
        <v>-25.98</v>
      </c>
      <c r="E8" s="82">
        <f>E12+E15+E18+E21</f>
        <v>238.67999999999998</v>
      </c>
      <c r="F8" s="82">
        <f>F12+F15+F18+F21</f>
        <v>220.4</v>
      </c>
      <c r="G8" s="82">
        <f>G12+G15+G18+G21</f>
        <v>220.4</v>
      </c>
      <c r="H8" s="83">
        <f>F8-E8+D8</f>
        <v>-44.259999999999977</v>
      </c>
    </row>
    <row r="9" spans="1:26" x14ac:dyDescent="0.25">
      <c r="A9" s="84" t="s">
        <v>60</v>
      </c>
      <c r="B9" s="85"/>
      <c r="C9" s="86">
        <f>C8-C10</f>
        <v>14.490000000000002</v>
      </c>
      <c r="D9" s="86">
        <f>D8-D10</f>
        <v>-23.382000000000001</v>
      </c>
      <c r="E9" s="86">
        <f>E8-E10</f>
        <v>214.81199999999998</v>
      </c>
      <c r="F9" s="86">
        <f>F8-F10</f>
        <v>198.36</v>
      </c>
      <c r="G9" s="86">
        <f>G8-G10</f>
        <v>198.36</v>
      </c>
      <c r="H9" s="86">
        <f t="shared" ref="H9:H10" si="0">F9-E9+D9</f>
        <v>-39.833999999999975</v>
      </c>
    </row>
    <row r="10" spans="1:26" x14ac:dyDescent="0.25">
      <c r="A10" s="134" t="s">
        <v>61</v>
      </c>
      <c r="B10" s="135"/>
      <c r="C10" s="86">
        <f>C8*10%</f>
        <v>1.6100000000000003</v>
      </c>
      <c r="D10" s="86">
        <f>D8*10%</f>
        <v>-2.5980000000000003</v>
      </c>
      <c r="E10" s="86">
        <f>E8*10%</f>
        <v>23.867999999999999</v>
      </c>
      <c r="F10" s="86">
        <f>F8*10%</f>
        <v>22.040000000000003</v>
      </c>
      <c r="G10" s="86">
        <f>G8*10%</f>
        <v>22.040000000000003</v>
      </c>
      <c r="H10" s="86">
        <f t="shared" si="0"/>
        <v>-4.4259999999999966</v>
      </c>
      <c r="K10" s="63"/>
    </row>
    <row r="11" spans="1:26" ht="12.75" customHeight="1" x14ac:dyDescent="0.25">
      <c r="A11" s="136" t="s">
        <v>62</v>
      </c>
      <c r="B11" s="137"/>
      <c r="C11" s="137"/>
      <c r="D11" s="137"/>
      <c r="E11" s="137"/>
      <c r="F11" s="137"/>
      <c r="G11" s="137"/>
      <c r="H11" s="138"/>
    </row>
    <row r="12" spans="1:26" x14ac:dyDescent="0.25">
      <c r="A12" s="139" t="s">
        <v>44</v>
      </c>
      <c r="B12" s="140"/>
      <c r="C12" s="82">
        <v>5.75</v>
      </c>
      <c r="D12" s="87">
        <v>-9.43</v>
      </c>
      <c r="E12" s="87">
        <v>85.24</v>
      </c>
      <c r="F12" s="87">
        <v>78.73</v>
      </c>
      <c r="G12" s="87">
        <f>F12</f>
        <v>78.73</v>
      </c>
      <c r="H12" s="86">
        <f>F12-E12+D12</f>
        <v>-15.939999999999991</v>
      </c>
    </row>
    <row r="13" spans="1:26" x14ac:dyDescent="0.25">
      <c r="A13" s="84" t="s">
        <v>60</v>
      </c>
      <c r="B13" s="85"/>
      <c r="C13" s="86">
        <f>C12-C14</f>
        <v>5.1749999999999998</v>
      </c>
      <c r="D13" s="86">
        <f>D12-D14</f>
        <v>-8.4870000000000001</v>
      </c>
      <c r="E13" s="86">
        <f>E12-E14</f>
        <v>76.715999999999994</v>
      </c>
      <c r="F13" s="86">
        <f>F12-F14</f>
        <v>70.856999999999999</v>
      </c>
      <c r="G13" s="86">
        <f>G12-G14</f>
        <v>70.856999999999999</v>
      </c>
      <c r="H13" s="86">
        <f t="shared" ref="H13:H23" si="1">F13-E13+D13</f>
        <v>-14.345999999999995</v>
      </c>
    </row>
    <row r="14" spans="1:26" x14ac:dyDescent="0.25">
      <c r="A14" s="134" t="s">
        <v>61</v>
      </c>
      <c r="B14" s="135"/>
      <c r="C14" s="86">
        <f>C12*10%</f>
        <v>0.57500000000000007</v>
      </c>
      <c r="D14" s="86">
        <f>D12*10%</f>
        <v>-0.94300000000000006</v>
      </c>
      <c r="E14" s="86">
        <f>E12*10%</f>
        <v>8.5239999999999991</v>
      </c>
      <c r="F14" s="86">
        <f>F12*10%</f>
        <v>7.8730000000000011</v>
      </c>
      <c r="G14" s="86">
        <f>G12*10%</f>
        <v>7.8730000000000011</v>
      </c>
      <c r="H14" s="86">
        <f t="shared" si="1"/>
        <v>-1.5939999999999981</v>
      </c>
    </row>
    <row r="15" spans="1:26" ht="23.25" customHeight="1" x14ac:dyDescent="0.25">
      <c r="A15" s="139" t="s">
        <v>39</v>
      </c>
      <c r="B15" s="140"/>
      <c r="C15" s="82">
        <v>3.51</v>
      </c>
      <c r="D15" s="87">
        <v>-5.75</v>
      </c>
      <c r="E15" s="87">
        <v>52.03</v>
      </c>
      <c r="F15" s="87">
        <v>48.71</v>
      </c>
      <c r="G15" s="87">
        <f>F15</f>
        <v>48.71</v>
      </c>
      <c r="H15" s="86">
        <f t="shared" si="1"/>
        <v>-9.07</v>
      </c>
    </row>
    <row r="16" spans="1:26" x14ac:dyDescent="0.25">
      <c r="A16" s="84" t="s">
        <v>60</v>
      </c>
      <c r="B16" s="85"/>
      <c r="C16" s="86">
        <f>C15-C17</f>
        <v>3.1589999999999998</v>
      </c>
      <c r="D16" s="86">
        <v>-5.17</v>
      </c>
      <c r="E16" s="86">
        <f>E15-E17</f>
        <v>46.826999999999998</v>
      </c>
      <c r="F16" s="86">
        <f>F15-F17</f>
        <v>43.838999999999999</v>
      </c>
      <c r="G16" s="86">
        <f>G15-G17</f>
        <v>43.838999999999999</v>
      </c>
      <c r="H16" s="86">
        <f>F16-E16+D16</f>
        <v>-8.1579999999999995</v>
      </c>
    </row>
    <row r="17" spans="1:10" ht="15" customHeight="1" x14ac:dyDescent="0.25">
      <c r="A17" s="134" t="s">
        <v>61</v>
      </c>
      <c r="B17" s="135"/>
      <c r="C17" s="86">
        <f>C15*10%</f>
        <v>0.35099999999999998</v>
      </c>
      <c r="D17" s="86">
        <f>D15*10%</f>
        <v>-0.57500000000000007</v>
      </c>
      <c r="E17" s="86">
        <f>E15*10%</f>
        <v>5.2030000000000003</v>
      </c>
      <c r="F17" s="86">
        <f>F15*10%</f>
        <v>4.8710000000000004</v>
      </c>
      <c r="G17" s="86">
        <f>G15*10%</f>
        <v>4.8710000000000004</v>
      </c>
      <c r="H17" s="86">
        <f t="shared" si="1"/>
        <v>-0.90699999999999992</v>
      </c>
    </row>
    <row r="18" spans="1:10" ht="12" customHeight="1" x14ac:dyDescent="0.25">
      <c r="A18" s="139" t="s">
        <v>45</v>
      </c>
      <c r="B18" s="140"/>
      <c r="C18" s="79">
        <v>2.41</v>
      </c>
      <c r="D18" s="87">
        <v>-3.99</v>
      </c>
      <c r="E18" s="87">
        <v>35.729999999999997</v>
      </c>
      <c r="F18" s="87">
        <v>33</v>
      </c>
      <c r="G18" s="87">
        <f>F18</f>
        <v>33</v>
      </c>
      <c r="H18" s="86">
        <f t="shared" si="1"/>
        <v>-6.7199999999999971</v>
      </c>
    </row>
    <row r="19" spans="1:10" ht="13.5" customHeight="1" x14ac:dyDescent="0.25">
      <c r="A19" s="84" t="s">
        <v>60</v>
      </c>
      <c r="B19" s="85"/>
      <c r="C19" s="86">
        <f>C18-C20</f>
        <v>2.169</v>
      </c>
      <c r="D19" s="86">
        <f>D18-D20</f>
        <v>-3.5910000000000002</v>
      </c>
      <c r="E19" s="86">
        <f>E18-E20</f>
        <v>32.156999999999996</v>
      </c>
      <c r="F19" s="86">
        <f>F18-F20</f>
        <v>29.7</v>
      </c>
      <c r="G19" s="86">
        <f>G18-G20</f>
        <v>29.7</v>
      </c>
      <c r="H19" s="86">
        <f t="shared" si="1"/>
        <v>-6.0479999999999974</v>
      </c>
    </row>
    <row r="20" spans="1:10" ht="12.75" customHeight="1" x14ac:dyDescent="0.25">
      <c r="A20" s="134" t="s">
        <v>61</v>
      </c>
      <c r="B20" s="135"/>
      <c r="C20" s="86">
        <f>C18*10%</f>
        <v>0.24100000000000002</v>
      </c>
      <c r="D20" s="86">
        <f>D18*10%</f>
        <v>-0.39900000000000002</v>
      </c>
      <c r="E20" s="86">
        <f>E18*10%</f>
        <v>3.573</v>
      </c>
      <c r="F20" s="86">
        <f>F18*10%</f>
        <v>3.3000000000000003</v>
      </c>
      <c r="G20" s="86">
        <f>G18*10%</f>
        <v>3.3000000000000003</v>
      </c>
      <c r="H20" s="86">
        <f t="shared" si="1"/>
        <v>-0.67199999999999971</v>
      </c>
    </row>
    <row r="21" spans="1:10" ht="14.25" customHeight="1" x14ac:dyDescent="0.25">
      <c r="A21" s="88" t="s">
        <v>74</v>
      </c>
      <c r="B21" s="89"/>
      <c r="C21" s="83">
        <v>4.43</v>
      </c>
      <c r="D21" s="86">
        <v>-6.8</v>
      </c>
      <c r="E21" s="86">
        <v>65.680000000000007</v>
      </c>
      <c r="F21" s="86">
        <v>59.96</v>
      </c>
      <c r="G21" s="86">
        <f>F21</f>
        <v>59.96</v>
      </c>
      <c r="H21" s="86">
        <f t="shared" si="1"/>
        <v>-12.520000000000007</v>
      </c>
    </row>
    <row r="22" spans="1:10" ht="14.25" customHeight="1" x14ac:dyDescent="0.25">
      <c r="A22" s="84" t="s">
        <v>60</v>
      </c>
      <c r="B22" s="85"/>
      <c r="C22" s="86">
        <f>C21-C23</f>
        <v>3.9869999999999997</v>
      </c>
      <c r="D22" s="86">
        <f>D21-D23</f>
        <v>-6.12</v>
      </c>
      <c r="E22" s="86">
        <f>E21-E23</f>
        <v>59.112000000000009</v>
      </c>
      <c r="F22" s="86">
        <f>F21-F23</f>
        <v>53.963999999999999</v>
      </c>
      <c r="G22" s="86">
        <f>G21-G23</f>
        <v>53.963999999999999</v>
      </c>
      <c r="H22" s="86">
        <f t="shared" si="1"/>
        <v>-11.268000000000011</v>
      </c>
    </row>
    <row r="23" spans="1:10" x14ac:dyDescent="0.25">
      <c r="A23" s="134" t="s">
        <v>61</v>
      </c>
      <c r="B23" s="135"/>
      <c r="C23" s="86">
        <f>C21*10%</f>
        <v>0.443</v>
      </c>
      <c r="D23" s="86">
        <f>D21*10%</f>
        <v>-0.68</v>
      </c>
      <c r="E23" s="86">
        <f>E21*10%</f>
        <v>6.5680000000000014</v>
      </c>
      <c r="F23" s="86">
        <f>F21*10%</f>
        <v>5.9960000000000004</v>
      </c>
      <c r="G23" s="86">
        <f>G21*10%</f>
        <v>5.9960000000000004</v>
      </c>
      <c r="H23" s="86">
        <f t="shared" si="1"/>
        <v>-1.2520000000000011</v>
      </c>
    </row>
    <row r="24" spans="1:10" s="66" customFormat="1" ht="11.25" customHeight="1" x14ac:dyDescent="0.25">
      <c r="A24" s="90"/>
      <c r="B24" s="91"/>
      <c r="C24" s="92"/>
      <c r="D24" s="92"/>
      <c r="E24" s="92"/>
      <c r="F24" s="92"/>
      <c r="G24" s="90"/>
      <c r="H24" s="92"/>
    </row>
    <row r="25" spans="1:10" ht="11.25" customHeight="1" x14ac:dyDescent="0.25">
      <c r="A25" s="144" t="s">
        <v>40</v>
      </c>
      <c r="B25" s="138"/>
      <c r="C25" s="83">
        <v>5.38</v>
      </c>
      <c r="D25" s="83">
        <v>-1032.45</v>
      </c>
      <c r="E25" s="83">
        <v>79.75</v>
      </c>
      <c r="F25" s="83">
        <v>73.67</v>
      </c>
      <c r="G25" s="93">
        <f>G26+G27</f>
        <v>7.3670000000000009</v>
      </c>
      <c r="H25" s="83">
        <f>F25-E25-G25+D25+F25</f>
        <v>-972.22699999999998</v>
      </c>
    </row>
    <row r="26" spans="1:10" ht="14.25" customHeight="1" x14ac:dyDescent="0.25">
      <c r="A26" s="94" t="s">
        <v>63</v>
      </c>
      <c r="B26" s="95"/>
      <c r="C26" s="83">
        <f>C25-C27</f>
        <v>4.8419999999999996</v>
      </c>
      <c r="D26" s="83">
        <v>-1032.9000000000001</v>
      </c>
      <c r="E26" s="83">
        <f>E25-E27</f>
        <v>71.775000000000006</v>
      </c>
      <c r="F26" s="83">
        <f>F25-F27</f>
        <v>66.302999999999997</v>
      </c>
      <c r="G26" s="96">
        <f>G50</f>
        <v>0</v>
      </c>
      <c r="H26" s="83">
        <f t="shared" ref="H26:H27" si="2">F26-E26-G26+D26+F26</f>
        <v>-972.06900000000007</v>
      </c>
      <c r="J26" s="111"/>
    </row>
    <row r="27" spans="1:10" ht="12.75" customHeight="1" x14ac:dyDescent="0.25">
      <c r="A27" s="134" t="s">
        <v>61</v>
      </c>
      <c r="B27" s="135"/>
      <c r="C27" s="86">
        <f>C25*10%</f>
        <v>0.53800000000000003</v>
      </c>
      <c r="D27" s="86">
        <v>0.45</v>
      </c>
      <c r="E27" s="86">
        <f>E25*10%</f>
        <v>7.9750000000000005</v>
      </c>
      <c r="F27" s="86">
        <f>F25*10%</f>
        <v>7.3670000000000009</v>
      </c>
      <c r="G27" s="86">
        <f>F27</f>
        <v>7.3670000000000009</v>
      </c>
      <c r="H27" s="86">
        <f t="shared" si="2"/>
        <v>-0.15799999999999947</v>
      </c>
    </row>
    <row r="28" spans="1:10" ht="7.5" customHeight="1" x14ac:dyDescent="0.25">
      <c r="A28" s="97"/>
      <c r="B28" s="98"/>
      <c r="C28" s="86"/>
      <c r="D28" s="86"/>
      <c r="E28" s="99"/>
      <c r="F28" s="99"/>
      <c r="G28" s="99"/>
      <c r="H28" s="86"/>
    </row>
    <row r="29" spans="1:10" s="4" customFormat="1" ht="12.75" customHeight="1" x14ac:dyDescent="0.25">
      <c r="A29" s="163" t="s">
        <v>110</v>
      </c>
      <c r="B29" s="164"/>
      <c r="C29" s="76"/>
      <c r="D29" s="76">
        <v>-1.35</v>
      </c>
      <c r="E29" s="100">
        <f t="shared" ref="E29:F29" si="3">E31+E32+E33+E34</f>
        <v>14.139999999999999</v>
      </c>
      <c r="F29" s="100">
        <f t="shared" si="3"/>
        <v>12.879999999999999</v>
      </c>
      <c r="G29" s="100">
        <f>G31+G32+G33+G34</f>
        <v>12.879999999999999</v>
      </c>
      <c r="H29" s="83">
        <f>F29-E29-G29+D29+F29</f>
        <v>-2.6099999999999994</v>
      </c>
    </row>
    <row r="30" spans="1:10" ht="12.75" customHeight="1" x14ac:dyDescent="0.25">
      <c r="A30" s="101" t="s">
        <v>111</v>
      </c>
      <c r="B30" s="91"/>
      <c r="C30" s="92"/>
      <c r="D30" s="92"/>
      <c r="E30" s="92"/>
      <c r="F30" s="92"/>
      <c r="G30" s="90"/>
      <c r="H30" s="76"/>
    </row>
    <row r="31" spans="1:10" ht="12.75" customHeight="1" x14ac:dyDescent="0.25">
      <c r="A31" s="132" t="s">
        <v>112</v>
      </c>
      <c r="B31" s="133"/>
      <c r="C31" s="92"/>
      <c r="D31" s="92">
        <v>-0.27</v>
      </c>
      <c r="E31" s="92">
        <v>2.35</v>
      </c>
      <c r="F31" s="92">
        <v>2.1800000000000002</v>
      </c>
      <c r="G31" s="90">
        <f>F31</f>
        <v>2.1800000000000002</v>
      </c>
      <c r="H31" s="83">
        <f t="shared" ref="H31:H34" si="4">F31-E31-G31+D31+F31</f>
        <v>-0.43999999999999995</v>
      </c>
    </row>
    <row r="32" spans="1:10" ht="12.75" customHeight="1" x14ac:dyDescent="0.25">
      <c r="A32" s="132" t="s">
        <v>113</v>
      </c>
      <c r="B32" s="133"/>
      <c r="C32" s="92"/>
      <c r="D32" s="92">
        <v>0</v>
      </c>
      <c r="E32" s="92">
        <v>0</v>
      </c>
      <c r="F32" s="92">
        <v>0</v>
      </c>
      <c r="G32" s="90">
        <f t="shared" ref="G32:G34" si="5">F32</f>
        <v>0</v>
      </c>
      <c r="H32" s="83">
        <f t="shared" si="4"/>
        <v>0</v>
      </c>
    </row>
    <row r="33" spans="1:26" ht="12.75" customHeight="1" x14ac:dyDescent="0.25">
      <c r="A33" s="132" t="s">
        <v>114</v>
      </c>
      <c r="B33" s="133"/>
      <c r="C33" s="92"/>
      <c r="D33" s="92">
        <v>-0.96</v>
      </c>
      <c r="E33" s="92">
        <v>10.6</v>
      </c>
      <c r="F33" s="92">
        <v>9.6</v>
      </c>
      <c r="G33" s="90">
        <f t="shared" si="5"/>
        <v>9.6</v>
      </c>
      <c r="H33" s="83">
        <f t="shared" si="4"/>
        <v>-1.9599999999999991</v>
      </c>
    </row>
    <row r="34" spans="1:26" ht="12.75" customHeight="1" x14ac:dyDescent="0.25">
      <c r="A34" s="132" t="s">
        <v>115</v>
      </c>
      <c r="B34" s="133"/>
      <c r="C34" s="92"/>
      <c r="D34" s="92">
        <v>-0.12</v>
      </c>
      <c r="E34" s="92">
        <v>1.19</v>
      </c>
      <c r="F34" s="92">
        <v>1.1000000000000001</v>
      </c>
      <c r="G34" s="90">
        <f t="shared" si="5"/>
        <v>1.1000000000000001</v>
      </c>
      <c r="H34" s="83">
        <f t="shared" si="4"/>
        <v>-0.20999999999999996</v>
      </c>
    </row>
    <row r="35" spans="1:26" s="66" customFormat="1" x14ac:dyDescent="0.25">
      <c r="A35" s="100" t="s">
        <v>101</v>
      </c>
      <c r="B35" s="102"/>
      <c r="C35" s="76"/>
      <c r="D35" s="76"/>
      <c r="E35" s="76">
        <f>E8+E25+E29</f>
        <v>332.56999999999994</v>
      </c>
      <c r="F35" s="76">
        <f t="shared" ref="F35" si="6">F8+F25+F29</f>
        <v>306.95</v>
      </c>
      <c r="G35" s="76">
        <f>G8+G25+G29</f>
        <v>240.64699999999999</v>
      </c>
      <c r="H35" s="76"/>
      <c r="I35" s="67"/>
      <c r="J35" s="67"/>
    </row>
    <row r="36" spans="1:26" s="66" customFormat="1" ht="12.75" customHeight="1" x14ac:dyDescent="0.25">
      <c r="A36" s="100" t="s">
        <v>102</v>
      </c>
      <c r="B36" s="102"/>
      <c r="C36" s="76"/>
      <c r="D36" s="76"/>
      <c r="E36" s="76"/>
      <c r="F36" s="76"/>
      <c r="G36" s="100"/>
      <c r="H36" s="76"/>
      <c r="I36" s="67"/>
      <c r="J36" s="67"/>
    </row>
    <row r="37" spans="1:26" s="65" customFormat="1" ht="24.75" customHeight="1" x14ac:dyDescent="0.25">
      <c r="A37" s="152" t="s">
        <v>73</v>
      </c>
      <c r="B37" s="153"/>
      <c r="C37" s="103">
        <v>5.38</v>
      </c>
      <c r="D37" s="103">
        <v>40.869999999999997</v>
      </c>
      <c r="E37" s="103">
        <v>4.9400000000000004</v>
      </c>
      <c r="F37" s="103">
        <v>4.9400000000000004</v>
      </c>
      <c r="G37" s="104">
        <f>G38+G39</f>
        <v>0.8398000000000001</v>
      </c>
      <c r="H37" s="76">
        <f t="shared" ref="H37:H39" si="7">F37-E37-G37+D37+F37</f>
        <v>44.970199999999998</v>
      </c>
    </row>
    <row r="38" spans="1:26" s="65" customFormat="1" ht="12" customHeight="1" x14ac:dyDescent="0.25">
      <c r="A38" s="105" t="s">
        <v>63</v>
      </c>
      <c r="B38" s="106"/>
      <c r="C38" s="103"/>
      <c r="D38" s="103">
        <v>41.93</v>
      </c>
      <c r="E38" s="103">
        <f>E37-E39</f>
        <v>4.1002000000000001</v>
      </c>
      <c r="F38" s="103">
        <f>F37-F39</f>
        <v>4.1002000000000001</v>
      </c>
      <c r="G38" s="103">
        <v>0</v>
      </c>
      <c r="H38" s="76">
        <f t="shared" si="7"/>
        <v>46.030200000000001</v>
      </c>
      <c r="J38" s="112"/>
    </row>
    <row r="39" spans="1:26" s="65" customFormat="1" ht="15.75" customHeight="1" x14ac:dyDescent="0.25">
      <c r="A39" s="107" t="s">
        <v>46</v>
      </c>
      <c r="B39" s="108"/>
      <c r="C39" s="109"/>
      <c r="D39" s="109">
        <v>-1.06</v>
      </c>
      <c r="E39" s="109">
        <f>E37*17%</f>
        <v>0.8398000000000001</v>
      </c>
      <c r="F39" s="109">
        <f>F37*17%</f>
        <v>0.8398000000000001</v>
      </c>
      <c r="G39" s="110">
        <f>F39</f>
        <v>0.8398000000000001</v>
      </c>
      <c r="H39" s="76">
        <f t="shared" si="7"/>
        <v>-1.06</v>
      </c>
    </row>
    <row r="40" spans="1:26" s="66" customFormat="1" x14ac:dyDescent="0.25">
      <c r="A40" s="159" t="s">
        <v>103</v>
      </c>
      <c r="B40" s="160"/>
      <c r="C40" s="76"/>
      <c r="D40" s="76"/>
      <c r="E40" s="76">
        <f>E37</f>
        <v>4.9400000000000004</v>
      </c>
      <c r="F40" s="76">
        <f>F37</f>
        <v>4.9400000000000004</v>
      </c>
      <c r="G40" s="76">
        <f>G37</f>
        <v>0.8398000000000001</v>
      </c>
      <c r="H40" s="76"/>
    </row>
    <row r="41" spans="1:26" s="66" customFormat="1" x14ac:dyDescent="0.25">
      <c r="A41" s="100" t="s">
        <v>107</v>
      </c>
      <c r="B41" s="102"/>
      <c r="C41" s="76"/>
      <c r="D41" s="76"/>
      <c r="E41" s="76">
        <f>E35+E40</f>
        <v>337.50999999999993</v>
      </c>
      <c r="F41" s="76">
        <f>F35+F40</f>
        <v>311.89</v>
      </c>
      <c r="G41" s="76">
        <f>G35+G40</f>
        <v>241.48679999999999</v>
      </c>
      <c r="H41" s="76"/>
      <c r="I41" s="67"/>
      <c r="J41" s="67"/>
    </row>
    <row r="42" spans="1:26" s="66" customFormat="1" ht="15.6" customHeight="1" x14ac:dyDescent="0.25">
      <c r="A42" s="130" t="s">
        <v>133</v>
      </c>
      <c r="B42" s="153"/>
      <c r="C42" s="75"/>
      <c r="D42" s="75">
        <f>D3</f>
        <v>-1018.91</v>
      </c>
      <c r="E42" s="76"/>
      <c r="F42" s="76"/>
      <c r="G42" s="76"/>
      <c r="H42" s="77">
        <f>F41-E41+D42+F41-G41</f>
        <v>-974.1268</v>
      </c>
      <c r="I42" s="72"/>
      <c r="J42" s="113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s="66" customFormat="1" ht="23.25" customHeight="1" x14ac:dyDescent="0.25">
      <c r="A43" s="130" t="s">
        <v>134</v>
      </c>
      <c r="B43" s="130"/>
      <c r="C43" s="75"/>
      <c r="D43" s="75"/>
      <c r="E43" s="76"/>
      <c r="F43" s="76"/>
      <c r="G43" s="76"/>
      <c r="H43" s="77">
        <f>H44+H45</f>
        <v>-974.12679999999989</v>
      </c>
      <c r="I43" s="72"/>
      <c r="J43" s="72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s="66" customFormat="1" ht="15.6" customHeight="1" x14ac:dyDescent="0.25">
      <c r="A44" s="130" t="s">
        <v>104</v>
      </c>
      <c r="B44" s="131"/>
      <c r="C44" s="75"/>
      <c r="D44" s="75"/>
      <c r="E44" s="76"/>
      <c r="F44" s="76"/>
      <c r="G44" s="76"/>
      <c r="H44" s="77">
        <f>H38</f>
        <v>46.030200000000001</v>
      </c>
      <c r="I44" s="72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s="66" customFormat="1" ht="15.6" customHeight="1" x14ac:dyDescent="0.25">
      <c r="A45" s="130" t="s">
        <v>105</v>
      </c>
      <c r="B45" s="131"/>
      <c r="C45" s="75"/>
      <c r="D45" s="75"/>
      <c r="E45" s="76"/>
      <c r="F45" s="76"/>
      <c r="G45" s="76"/>
      <c r="H45" s="77">
        <f>H8+H25+H29+H39</f>
        <v>-1020.1569999999999</v>
      </c>
      <c r="I45" s="68"/>
      <c r="J45" s="72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s="4" customFormat="1" ht="27.75" customHeight="1" x14ac:dyDescent="0.25">
      <c r="A46" s="161"/>
      <c r="B46" s="162"/>
      <c r="C46" s="162"/>
      <c r="D46" s="162"/>
      <c r="E46" s="162"/>
      <c r="F46" s="162"/>
      <c r="G46" s="162"/>
      <c r="H46" s="162"/>
    </row>
    <row r="47" spans="1:26" ht="26.25" customHeight="1" x14ac:dyDescent="0.25">
      <c r="A47" s="20" t="s">
        <v>128</v>
      </c>
      <c r="D47" s="21"/>
      <c r="E47" s="21"/>
      <c r="F47" s="21"/>
      <c r="G47" s="21"/>
    </row>
    <row r="48" spans="1:26" ht="12" customHeight="1" x14ac:dyDescent="0.25">
      <c r="A48" s="157" t="s">
        <v>75</v>
      </c>
      <c r="B48" s="158"/>
      <c r="C48" s="158"/>
      <c r="D48" s="117"/>
      <c r="E48" s="28" t="s">
        <v>48</v>
      </c>
      <c r="F48" s="28" t="s">
        <v>49</v>
      </c>
      <c r="G48" s="7" t="s">
        <v>50</v>
      </c>
      <c r="H48" s="70" t="s">
        <v>109</v>
      </c>
    </row>
    <row r="49" spans="1:8" ht="14.25" customHeight="1" x14ac:dyDescent="0.25">
      <c r="A49" s="149" t="s">
        <v>129</v>
      </c>
      <c r="B49" s="150"/>
      <c r="C49" s="150"/>
      <c r="D49" s="151"/>
      <c r="E49" s="74"/>
      <c r="F49" s="28"/>
      <c r="G49" s="28">
        <v>0</v>
      </c>
      <c r="H49" s="6"/>
    </row>
    <row r="50" spans="1:8" s="4" customFormat="1" ht="13.5" customHeight="1" x14ac:dyDescent="0.25">
      <c r="A50" s="154" t="s">
        <v>7</v>
      </c>
      <c r="B50" s="155"/>
      <c r="C50" s="155"/>
      <c r="D50" s="156"/>
      <c r="E50" s="35"/>
      <c r="F50" s="36"/>
      <c r="G50" s="37">
        <f>SUM(G49:G49)</f>
        <v>0</v>
      </c>
      <c r="H50" s="71"/>
    </row>
    <row r="51" spans="1:8" s="4" customFormat="1" ht="13.5" customHeight="1" x14ac:dyDescent="0.25">
      <c r="A51" s="58"/>
      <c r="B51" s="59"/>
      <c r="C51" s="59"/>
      <c r="D51" s="59"/>
      <c r="E51" s="60"/>
      <c r="F51" s="61"/>
      <c r="G51" s="62"/>
    </row>
    <row r="52" spans="1:8" s="4" customFormat="1" ht="13.5" customHeight="1" x14ac:dyDescent="0.25">
      <c r="A52" s="58"/>
      <c r="B52" s="59"/>
      <c r="C52" s="59"/>
      <c r="D52" s="59"/>
      <c r="E52" s="60"/>
      <c r="F52" s="61"/>
      <c r="G52" s="62"/>
    </row>
    <row r="53" spans="1:8" x14ac:dyDescent="0.25">
      <c r="A53" s="20" t="s">
        <v>119</v>
      </c>
      <c r="D53" s="21"/>
      <c r="E53" s="21"/>
      <c r="F53" s="21"/>
      <c r="G53" s="21"/>
    </row>
    <row r="54" spans="1:8" x14ac:dyDescent="0.25">
      <c r="A54" s="20" t="s">
        <v>41</v>
      </c>
      <c r="D54" s="21"/>
      <c r="E54" s="21"/>
      <c r="F54" s="21"/>
      <c r="G54" s="21"/>
    </row>
    <row r="55" spans="1:8" ht="23.25" customHeight="1" x14ac:dyDescent="0.25">
      <c r="A55" s="157" t="s">
        <v>52</v>
      </c>
      <c r="B55" s="158"/>
      <c r="C55" s="158"/>
      <c r="D55" s="158"/>
      <c r="E55" s="117"/>
      <c r="F55" s="30" t="s">
        <v>49</v>
      </c>
      <c r="G55" s="29" t="s">
        <v>51</v>
      </c>
    </row>
    <row r="56" spans="1:8" x14ac:dyDescent="0.25">
      <c r="A56" s="157" t="s">
        <v>65</v>
      </c>
      <c r="B56" s="158"/>
      <c r="C56" s="158"/>
      <c r="D56" s="158"/>
      <c r="E56" s="117"/>
      <c r="F56" s="28">
        <v>0</v>
      </c>
      <c r="G56" s="28">
        <v>0</v>
      </c>
    </row>
    <row r="57" spans="1:8" x14ac:dyDescent="0.25">
      <c r="A57" s="21"/>
      <c r="D57" s="21"/>
      <c r="E57" s="21"/>
      <c r="F57" s="21"/>
      <c r="G57" s="21"/>
    </row>
    <row r="58" spans="1:8" x14ac:dyDescent="0.25">
      <c r="A58" s="21"/>
      <c r="D58" s="21"/>
      <c r="E58" s="21"/>
      <c r="F58" s="21"/>
      <c r="G58" s="21"/>
    </row>
    <row r="59" spans="1:8" x14ac:dyDescent="0.25">
      <c r="A59" s="21"/>
      <c r="D59" s="21"/>
      <c r="E59" s="21"/>
      <c r="F59" s="21"/>
      <c r="G59" s="21"/>
    </row>
    <row r="60" spans="1:8" x14ac:dyDescent="0.25">
      <c r="A60" s="20" t="s">
        <v>118</v>
      </c>
      <c r="E60" s="31"/>
      <c r="F60" s="49"/>
      <c r="G60" s="31"/>
    </row>
    <row r="61" spans="1:8" x14ac:dyDescent="0.25">
      <c r="A61" s="20" t="s">
        <v>130</v>
      </c>
      <c r="B61" s="50"/>
      <c r="C61" s="51"/>
      <c r="D61" s="20"/>
      <c r="E61" s="31"/>
      <c r="F61" s="49"/>
      <c r="G61" s="31"/>
    </row>
    <row r="62" spans="1:8" ht="42.75" customHeight="1" x14ac:dyDescent="0.25">
      <c r="A62" s="147" t="s">
        <v>135</v>
      </c>
      <c r="B62" s="148"/>
      <c r="C62" s="148"/>
      <c r="D62" s="148"/>
      <c r="E62" s="148"/>
      <c r="F62" s="148"/>
      <c r="G62" s="148"/>
      <c r="H62" s="54"/>
    </row>
    <row r="63" spans="1:8" x14ac:dyDescent="0.25">
      <c r="A63" s="52"/>
      <c r="B63" s="53"/>
      <c r="C63" s="53"/>
      <c r="D63" s="53"/>
      <c r="E63" s="53"/>
      <c r="F63" s="53"/>
      <c r="G63" s="53"/>
      <c r="H63" s="54"/>
    </row>
    <row r="64" spans="1:8" x14ac:dyDescent="0.25">
      <c r="A64" s="56"/>
      <c r="B64" s="57"/>
      <c r="C64" s="57"/>
      <c r="D64" s="57"/>
      <c r="E64" s="57"/>
      <c r="F64" s="57"/>
      <c r="G64" s="57"/>
      <c r="H64" s="54"/>
    </row>
    <row r="65" spans="1:6" x14ac:dyDescent="0.25">
      <c r="A65" s="4" t="s">
        <v>66</v>
      </c>
      <c r="B65" s="33"/>
      <c r="C65" s="34"/>
      <c r="D65" s="4"/>
      <c r="E65" s="4" t="s">
        <v>131</v>
      </c>
      <c r="F65" s="4"/>
    </row>
    <row r="66" spans="1:6" x14ac:dyDescent="0.25">
      <c r="A66" s="4" t="s">
        <v>67</v>
      </c>
      <c r="B66" s="33"/>
      <c r="C66" s="34"/>
      <c r="D66" s="4"/>
      <c r="E66" s="4"/>
      <c r="F66" s="4"/>
    </row>
    <row r="67" spans="1:6" x14ac:dyDescent="0.25">
      <c r="A67" s="4" t="s">
        <v>98</v>
      </c>
      <c r="B67" s="33"/>
      <c r="C67" s="34"/>
      <c r="D67" s="4"/>
      <c r="E67" s="4"/>
      <c r="F67" s="4"/>
    </row>
    <row r="68" spans="1:6" ht="54" customHeight="1" x14ac:dyDescent="0.25"/>
    <row r="69" spans="1:6" x14ac:dyDescent="0.25">
      <c r="A69" s="21" t="s">
        <v>136</v>
      </c>
      <c r="B69" s="55"/>
    </row>
    <row r="70" spans="1:6" x14ac:dyDescent="0.25">
      <c r="A70" s="21" t="s">
        <v>68</v>
      </c>
      <c r="B70" s="55"/>
      <c r="C70" s="32" t="s">
        <v>23</v>
      </c>
    </row>
    <row r="71" spans="1:6" x14ac:dyDescent="0.25">
      <c r="A71" s="21" t="s">
        <v>69</v>
      </c>
      <c r="B71" s="55"/>
      <c r="C71" s="32" t="s">
        <v>70</v>
      </c>
    </row>
    <row r="72" spans="1:6" x14ac:dyDescent="0.25">
      <c r="A72" s="21" t="s">
        <v>71</v>
      </c>
      <c r="B72" s="55"/>
      <c r="C72" s="32" t="s">
        <v>132</v>
      </c>
    </row>
  </sheetData>
  <mergeCells count="35">
    <mergeCell ref="A62:G62"/>
    <mergeCell ref="A49:D49"/>
    <mergeCell ref="A37:B37"/>
    <mergeCell ref="A43:B43"/>
    <mergeCell ref="A25:B25"/>
    <mergeCell ref="A27:B27"/>
    <mergeCell ref="A50:D50"/>
    <mergeCell ref="A55:E55"/>
    <mergeCell ref="A56:E56"/>
    <mergeCell ref="A48:D48"/>
    <mergeCell ref="A40:B40"/>
    <mergeCell ref="A46:H46"/>
    <mergeCell ref="A42:B42"/>
    <mergeCell ref="A29:B29"/>
    <mergeCell ref="A31:B31"/>
    <mergeCell ref="A33:B33"/>
    <mergeCell ref="A3:B3"/>
    <mergeCell ref="A6:H6"/>
    <mergeCell ref="A7:B7"/>
    <mergeCell ref="A8:B8"/>
    <mergeCell ref="A4:B4"/>
    <mergeCell ref="A5:B5"/>
    <mergeCell ref="A44:B44"/>
    <mergeCell ref="A45:B45"/>
    <mergeCell ref="A34:B34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32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2020-03-01T08:24:19Z</cp:lastPrinted>
  <dcterms:created xsi:type="dcterms:W3CDTF">2013-02-18T04:38:06Z</dcterms:created>
  <dcterms:modified xsi:type="dcterms:W3CDTF">2020-03-19T05:22:03Z</dcterms:modified>
</cp:coreProperties>
</file>