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D4" i="8" l="1"/>
  <c r="D42" i="8"/>
  <c r="H44" i="8"/>
  <c r="H45" i="8"/>
  <c r="H43" i="8"/>
  <c r="E39" i="8"/>
  <c r="G39" i="8"/>
  <c r="G37" i="8"/>
  <c r="F39" i="8"/>
  <c r="H39" i="8"/>
  <c r="E38" i="8"/>
  <c r="F38" i="8"/>
  <c r="G38" i="8"/>
  <c r="H38" i="8"/>
  <c r="E40" i="8"/>
  <c r="E41" i="8"/>
  <c r="F40" i="8"/>
  <c r="F41" i="8"/>
  <c r="G40" i="8"/>
  <c r="G41" i="8"/>
  <c r="H42" i="8"/>
  <c r="D5" i="8"/>
  <c r="E8" i="8"/>
  <c r="E29" i="8"/>
  <c r="E35" i="8"/>
  <c r="F8" i="8"/>
  <c r="G8" i="8"/>
  <c r="G50" i="8"/>
  <c r="G26" i="8"/>
  <c r="F27" i="8"/>
  <c r="G27" i="8"/>
  <c r="G25" i="8"/>
  <c r="G31" i="8"/>
  <c r="G32" i="8"/>
  <c r="G33" i="8"/>
  <c r="G34" i="8"/>
  <c r="G29" i="8"/>
  <c r="G35" i="8"/>
  <c r="F29" i="8"/>
  <c r="H29" i="8"/>
  <c r="C8" i="8"/>
  <c r="D10" i="8"/>
  <c r="D9" i="8"/>
  <c r="F26" i="8"/>
  <c r="E27" i="8"/>
  <c r="E26" i="8"/>
  <c r="H26" i="8"/>
  <c r="H8" i="8"/>
  <c r="H37" i="8"/>
  <c r="F35" i="8"/>
  <c r="H34" i="8"/>
  <c r="H33" i="8"/>
  <c r="H32" i="8"/>
  <c r="H31" i="8"/>
  <c r="H25" i="8"/>
  <c r="H27" i="8"/>
  <c r="H12" i="8"/>
  <c r="H15" i="8"/>
  <c r="H18" i="8"/>
  <c r="H21" i="8"/>
  <c r="G21" i="8"/>
  <c r="G18" i="8"/>
  <c r="G15" i="8"/>
  <c r="G12" i="8"/>
  <c r="C27" i="8"/>
  <c r="C26" i="8"/>
  <c r="C23" i="8"/>
  <c r="C22" i="8"/>
  <c r="C17" i="8"/>
  <c r="C16" i="8"/>
  <c r="D23" i="8"/>
  <c r="F23" i="8"/>
  <c r="E23" i="8"/>
  <c r="H23" i="8"/>
  <c r="D22" i="8"/>
  <c r="F22" i="8"/>
  <c r="E22" i="8"/>
  <c r="H22" i="8"/>
  <c r="D20" i="8"/>
  <c r="F20" i="8"/>
  <c r="E20" i="8"/>
  <c r="H20" i="8"/>
  <c r="D19" i="8"/>
  <c r="F19" i="8"/>
  <c r="E19" i="8"/>
  <c r="H19" i="8"/>
  <c r="D17" i="8"/>
  <c r="F17" i="8"/>
  <c r="E17" i="8"/>
  <c r="H17" i="8"/>
  <c r="D16" i="8"/>
  <c r="F16" i="8"/>
  <c r="E16" i="8"/>
  <c r="H16" i="8"/>
  <c r="D14" i="8"/>
  <c r="F14" i="8"/>
  <c r="E14" i="8"/>
  <c r="H14" i="8"/>
  <c r="D13" i="8"/>
  <c r="F13" i="8"/>
  <c r="E13" i="8"/>
  <c r="H13" i="8"/>
  <c r="G23" i="8"/>
  <c r="G22" i="8"/>
  <c r="G20" i="8"/>
  <c r="G19" i="8"/>
  <c r="G17" i="8"/>
  <c r="G16" i="8"/>
  <c r="G14" i="8"/>
  <c r="G13" i="8"/>
  <c r="F10" i="8"/>
  <c r="E10" i="8"/>
  <c r="H10" i="8"/>
  <c r="F9" i="8"/>
  <c r="E9" i="8"/>
  <c r="H9" i="8"/>
  <c r="G10" i="8"/>
  <c r="G9" i="8"/>
  <c r="C20" i="8"/>
  <c r="C19" i="8"/>
  <c r="C14" i="8"/>
  <c r="C13" i="8"/>
  <c r="C10" i="8"/>
  <c r="C9" i="8"/>
  <c r="D3" i="8"/>
</calcChain>
</file>

<file path=xl/sharedStrings.xml><?xml version="1.0" encoding="utf-8"?>
<sst xmlns="http://schemas.openxmlformats.org/spreadsheetml/2006/main" count="161" uniqueCount="141">
  <si>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</si>
  <si>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</si>
  <si>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</si>
  <si>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</si>
  <si>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</si>
  <si>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</si>
  <si>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</si>
  <si>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</si>
  <si>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</si>
  <si>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</si>
  <si>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</si>
  <si>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</si>
  <si>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</si>
  <si>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</si>
  <si>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</si>
  <si>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</si>
  <si>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</si>
  <si>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</si>
  <si>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</si>
  <si>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</si>
  <si>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</si>
  <si>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</si>
  <si>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</si>
  <si>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</si>
  <si>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</si>
  <si>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</si>
  <si>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</si>
  <si>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</si>
  <si>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</si>
  <si>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</si>
  <si>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</si>
  <si>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</si>
  <si>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</si>
  <si>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</si>
  <si>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</si>
  <si>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</si>
  <si>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</si>
  <si>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</si>
  <si>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</si>
  <si>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</si>
  <si>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</si>
  <si>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</si>
  <si>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</si>
  <si>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</si>
  <si>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</si>
  <si>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</si>
  <si>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</si>
  <si>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</si>
  <si>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</si>
  <si>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</si>
  <si>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</si>
  <si>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</si>
  <si>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</si>
  <si>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</si>
  <si>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</si>
  <si>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</si>
  <si>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</si>
  <si>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</si>
  <si>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</si>
  <si>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</si>
  <si>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</si>
  <si>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</si>
  <si>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</si>
  <si>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</si>
  <si>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</si>
  <si>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</si>
  <si>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</si>
  <si>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</si>
  <si>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</si>
  <si>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</si>
  <si>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</si>
  <si>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</si>
  <si>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</si>
  <si>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</si>
  <si>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</si>
  <si>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</si>
  <si>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</si>
  <si>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</si>
  <si>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</si>
  <si>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</si>
  <si>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</si>
  <si>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</si>
  <si>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</si>
  <si>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</si>
  <si>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</si>
  <si>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</si>
  <si>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</si>
  <si>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</si>
  <si>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</si>
  <si>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</si>
  <si>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</si>
  <si>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</si>
  <si>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</si>
  <si>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</si>
  <si>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</si>
  <si>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</si>
  <si>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</si>
  <si>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</si>
  <si>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</si>
  <si>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117 по ул.Светланская</t>
  </si>
  <si>
    <t>ООО "Чистый двор"</t>
  </si>
  <si>
    <t>ООО "Эра"</t>
  </si>
  <si>
    <t>ул. Тунгусская, 8</t>
  </si>
  <si>
    <t>2-265-897</t>
  </si>
  <si>
    <t>1 237,10 м2</t>
  </si>
  <si>
    <t>Ленинского района"</t>
  </si>
  <si>
    <t>01.07.2010 г.</t>
  </si>
  <si>
    <t>Количество проживающих</t>
  </si>
  <si>
    <t>ИТОГО ПО ДОМУ:</t>
  </si>
  <si>
    <t>ПРОЧИЕ УСЛУГИ:</t>
  </si>
  <si>
    <t>ИТОГО ПО ПРОЧИМ УСЛУГАМ: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</si>
  <si>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</si>
  <si>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</si>
  <si>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</si>
  <si>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</si>
  <si>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>ВСЕГО ПО ДОМУ с учетом остатков :</t>
  </si>
  <si>
    <t>ООО " Восток Мегаполис"</t>
  </si>
  <si>
    <t>исполнил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</si>
  <si>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</si>
  <si>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</si>
  <si>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</si>
  <si>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</si>
  <si>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</si>
  <si>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</si>
  <si>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района"  за 2018 г.</t>
  </si>
  <si>
    <t>216,10 м2</t>
  </si>
  <si>
    <t>374,00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</si>
  <si>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</si>
  <si>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</si>
  <si>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</si>
  <si>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</t>
  </si>
  <si>
    <t>3. Перечень работ, выполненных по статье " текущий ремонт"  в 2018 году.</t>
  </si>
  <si>
    <t>План по статье "текущий ремонт" на 2019 год</t>
  </si>
  <si>
    <t>Часть 4.</t>
  </si>
  <si>
    <t>Часть 3.</t>
  </si>
  <si>
    <t xml:space="preserve">Тариф </t>
  </si>
  <si>
    <t>Замена подпиточного трубопровода ХВС</t>
  </si>
  <si>
    <t>10 пм</t>
  </si>
  <si>
    <t xml:space="preserve">Примечание : В связи с отсутствием  оборудования ПАО "Ростелеком"- произведена корректировка остатков и начислений в 2018г. </t>
  </si>
  <si>
    <t>Управляющая компания предлагает: косметический ремонт подъездов. Выполнение необходимых работ возможно за счет дополнительного сбора средств на основании решения общего собрания собственников.</t>
  </si>
  <si>
    <t xml:space="preserve">ИСХ.   566/02   от  19.02.2019г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</si>
</sst>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0" fillId="0" borderId="0" xfId="0" applyNumberFormat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7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6" xfId="1" applyFont="1" applyFill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6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G15" sqref="G15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124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4" t="s">
        <v>10</v>
      </c>
      <c r="C3" s="23" t="s">
        <v>99</v>
      </c>
    </row>
    <row r="4" spans="1:4" s="22" customFormat="1" ht="14.25" customHeight="1" x14ac:dyDescent="0.2">
      <c r="A4" s="21" t="s">
        <v>140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81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82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31" t="s">
        <v>12</v>
      </c>
      <c r="D9" s="132"/>
    </row>
    <row r="10" spans="1:4" s="3" customFormat="1" ht="24" customHeight="1" x14ac:dyDescent="0.25">
      <c r="A10" s="13" t="s">
        <v>2</v>
      </c>
      <c r="B10" s="15" t="s">
        <v>13</v>
      </c>
      <c r="C10" s="133" t="s">
        <v>83</v>
      </c>
      <c r="D10" s="130"/>
    </row>
    <row r="11" spans="1:4" s="3" customFormat="1" ht="15" customHeight="1" x14ac:dyDescent="0.25">
      <c r="A11" s="13" t="s">
        <v>3</v>
      </c>
      <c r="B11" s="14" t="s">
        <v>14</v>
      </c>
      <c r="C11" s="131" t="s">
        <v>15</v>
      </c>
      <c r="D11" s="132"/>
    </row>
    <row r="12" spans="1:4" s="3" customFormat="1" ht="16.5" customHeight="1" x14ac:dyDescent="0.25">
      <c r="A12" s="137">
        <v>5</v>
      </c>
      <c r="B12" s="137" t="s">
        <v>84</v>
      </c>
      <c r="C12" s="52" t="s">
        <v>85</v>
      </c>
      <c r="D12" s="53" t="s">
        <v>86</v>
      </c>
    </row>
    <row r="13" spans="1:4" s="3" customFormat="1" ht="14.25" customHeight="1" x14ac:dyDescent="0.25">
      <c r="A13" s="137"/>
      <c r="B13" s="137"/>
      <c r="C13" s="52" t="s">
        <v>87</v>
      </c>
      <c r="D13" s="53" t="s">
        <v>88</v>
      </c>
    </row>
    <row r="14" spans="1:4" s="3" customFormat="1" x14ac:dyDescent="0.25">
      <c r="A14" s="137"/>
      <c r="B14" s="137"/>
      <c r="C14" s="52" t="s">
        <v>89</v>
      </c>
      <c r="D14" s="53" t="s">
        <v>90</v>
      </c>
    </row>
    <row r="15" spans="1:4" s="3" customFormat="1" ht="16.5" customHeight="1" x14ac:dyDescent="0.25">
      <c r="A15" s="137"/>
      <c r="B15" s="137"/>
      <c r="C15" s="52" t="s">
        <v>91</v>
      </c>
      <c r="D15" s="53" t="s">
        <v>92</v>
      </c>
    </row>
    <row r="16" spans="1:4" s="3" customFormat="1" ht="16.5" customHeight="1" x14ac:dyDescent="0.25">
      <c r="A16" s="137"/>
      <c r="B16" s="137"/>
      <c r="C16" s="52" t="s">
        <v>93</v>
      </c>
      <c r="D16" s="53" t="s">
        <v>94</v>
      </c>
    </row>
    <row r="17" spans="1:4" s="5" customFormat="1" ht="15.75" customHeight="1" x14ac:dyDescent="0.25">
      <c r="A17" s="137"/>
      <c r="B17" s="137"/>
      <c r="C17" s="52" t="s">
        <v>95</v>
      </c>
      <c r="D17" s="53" t="s">
        <v>96</v>
      </c>
    </row>
    <row r="18" spans="1:4" s="5" customFormat="1" ht="15.75" customHeight="1" x14ac:dyDescent="0.25">
      <c r="A18" s="137"/>
      <c r="B18" s="137"/>
      <c r="C18" s="54" t="s">
        <v>97</v>
      </c>
      <c r="D18" s="53" t="s">
        <v>98</v>
      </c>
    </row>
    <row r="19" spans="1:4" ht="21.75" customHeight="1" x14ac:dyDescent="0.25">
      <c r="A19" s="13" t="s">
        <v>4</v>
      </c>
      <c r="B19" s="14" t="s">
        <v>16</v>
      </c>
      <c r="C19" s="138" t="s">
        <v>77</v>
      </c>
      <c r="D19" s="139"/>
    </row>
    <row r="20" spans="1:4" s="5" customFormat="1" ht="16.5" customHeight="1" x14ac:dyDescent="0.25">
      <c r="A20" s="13" t="s">
        <v>5</v>
      </c>
      <c r="B20" s="14" t="s">
        <v>17</v>
      </c>
      <c r="C20" s="140" t="s">
        <v>49</v>
      </c>
      <c r="D20" s="141"/>
    </row>
    <row r="21" spans="1:4" s="5" customFormat="1" ht="15" customHeight="1" x14ac:dyDescent="0.25">
      <c r="A21" s="13" t="s">
        <v>6</v>
      </c>
      <c r="B21" s="14" t="s">
        <v>18</v>
      </c>
      <c r="C21" s="133" t="s">
        <v>19</v>
      </c>
      <c r="D21" s="142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13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4.75" customHeight="1" x14ac:dyDescent="0.25">
      <c r="A26" s="134" t="s">
        <v>26</v>
      </c>
      <c r="B26" s="135"/>
      <c r="C26" s="135"/>
      <c r="D26" s="136"/>
    </row>
    <row r="27" spans="1:4" ht="12" customHeight="1" x14ac:dyDescent="0.25">
      <c r="A27" s="49"/>
      <c r="B27" s="50"/>
      <c r="C27" s="50"/>
      <c r="D27" s="51"/>
    </row>
    <row r="28" spans="1:4" ht="13.5" customHeight="1" x14ac:dyDescent="0.25">
      <c r="A28" s="7">
        <v>1</v>
      </c>
      <c r="B28" s="6" t="s">
        <v>100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101</v>
      </c>
      <c r="C30" s="6" t="s">
        <v>102</v>
      </c>
      <c r="D30" s="6" t="s">
        <v>103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116</v>
      </c>
      <c r="C33" s="6" t="s">
        <v>102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29">
        <v>1948</v>
      </c>
      <c r="D38" s="128"/>
    </row>
    <row r="39" spans="1:4" x14ac:dyDescent="0.25">
      <c r="A39" s="7">
        <v>2</v>
      </c>
      <c r="B39" s="6" t="s">
        <v>33</v>
      </c>
      <c r="C39" s="129">
        <v>5</v>
      </c>
      <c r="D39" s="128"/>
    </row>
    <row r="40" spans="1:4" x14ac:dyDescent="0.25">
      <c r="A40" s="7">
        <v>3</v>
      </c>
      <c r="B40" s="6" t="s">
        <v>34</v>
      </c>
      <c r="C40" s="129">
        <v>2</v>
      </c>
      <c r="D40" s="128"/>
    </row>
    <row r="41" spans="1:4" ht="15" customHeight="1" x14ac:dyDescent="0.25">
      <c r="A41" s="7">
        <v>4</v>
      </c>
      <c r="B41" s="6" t="s">
        <v>32</v>
      </c>
      <c r="C41" s="129" t="s">
        <v>67</v>
      </c>
      <c r="D41" s="128"/>
    </row>
    <row r="42" spans="1:4" x14ac:dyDescent="0.25">
      <c r="A42" s="7">
        <v>5</v>
      </c>
      <c r="B42" s="6" t="s">
        <v>35</v>
      </c>
      <c r="C42" s="129" t="s">
        <v>67</v>
      </c>
      <c r="D42" s="128"/>
    </row>
    <row r="43" spans="1:4" x14ac:dyDescent="0.25">
      <c r="A43" s="7">
        <v>6</v>
      </c>
      <c r="B43" s="6" t="s">
        <v>36</v>
      </c>
      <c r="C43" s="129" t="s">
        <v>104</v>
      </c>
      <c r="D43" s="128"/>
    </row>
    <row r="44" spans="1:4" ht="15" customHeight="1" x14ac:dyDescent="0.25">
      <c r="A44" s="7">
        <v>7</v>
      </c>
      <c r="B44" s="6" t="s">
        <v>37</v>
      </c>
      <c r="C44" s="129" t="s">
        <v>125</v>
      </c>
      <c r="D44" s="128"/>
    </row>
    <row r="45" spans="1:4" x14ac:dyDescent="0.25">
      <c r="A45" s="7">
        <v>8</v>
      </c>
      <c r="B45" s="6" t="s">
        <v>38</v>
      </c>
      <c r="C45" s="129" t="s">
        <v>126</v>
      </c>
      <c r="D45" s="128"/>
    </row>
    <row r="46" spans="1:4" x14ac:dyDescent="0.25">
      <c r="A46" s="7">
        <v>9</v>
      </c>
      <c r="B46" s="6" t="s">
        <v>107</v>
      </c>
      <c r="C46" s="129">
        <v>43</v>
      </c>
      <c r="D46" s="130"/>
    </row>
    <row r="47" spans="1:4" x14ac:dyDescent="0.25">
      <c r="A47" s="7">
        <v>10</v>
      </c>
      <c r="B47" s="6" t="s">
        <v>66</v>
      </c>
      <c r="C47" s="127" t="s">
        <v>106</v>
      </c>
      <c r="D47" s="128"/>
    </row>
    <row r="48" spans="1:4" x14ac:dyDescent="0.25">
      <c r="A48" s="4"/>
    </row>
    <row r="49" spans="1:4" x14ac:dyDescent="0.25">
      <c r="A49" s="4"/>
    </row>
    <row r="51" spans="1:4" x14ac:dyDescent="0.25">
      <c r="A51" s="55"/>
      <c r="B51" s="55"/>
      <c r="C51" s="56"/>
      <c r="D51" s="57"/>
    </row>
    <row r="52" spans="1:4" x14ac:dyDescent="0.25">
      <c r="A52" s="55"/>
      <c r="B52" s="55"/>
      <c r="C52" s="56"/>
      <c r="D52" s="57"/>
    </row>
    <row r="53" spans="1:4" x14ac:dyDescent="0.25">
      <c r="A53" s="55"/>
      <c r="B53" s="55"/>
      <c r="C53" s="56"/>
      <c r="D53" s="57"/>
    </row>
    <row r="54" spans="1:4" x14ac:dyDescent="0.25">
      <c r="A54" s="55"/>
      <c r="B54" s="55"/>
      <c r="C54" s="56"/>
      <c r="D54" s="57"/>
    </row>
    <row r="55" spans="1:4" x14ac:dyDescent="0.25">
      <c r="A55" s="55"/>
      <c r="B55" s="55"/>
      <c r="C55" s="58"/>
      <c r="D55" s="57"/>
    </row>
    <row r="56" spans="1:4" x14ac:dyDescent="0.25">
      <c r="A56" s="55"/>
      <c r="B56" s="55"/>
      <c r="C56" s="59"/>
      <c r="D56" s="57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opLeftCell="A55" workbookViewId="0">
      <selection activeCell="J69" sqref="J69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10.85546875" customWidth="1"/>
    <col min="8" max="8" width="11.140625" customWidth="1"/>
  </cols>
  <sheetData>
    <row r="1" spans="1:26" x14ac:dyDescent="0.25">
      <c r="A1" s="4" t="s">
        <v>113</v>
      </c>
      <c r="B1"/>
      <c r="C1" s="33"/>
      <c r="D1" s="33"/>
      <c r="G1" s="33"/>
      <c r="H1" s="19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6.5" customHeight="1" x14ac:dyDescent="0.25">
      <c r="A2" s="4" t="s">
        <v>127</v>
      </c>
      <c r="B2"/>
      <c r="C2" s="33"/>
      <c r="D2" s="33"/>
      <c r="G2" s="33"/>
      <c r="H2" s="1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90" customFormat="1" ht="29.25" customHeight="1" x14ac:dyDescent="0.25">
      <c r="A3" s="152" t="s">
        <v>128</v>
      </c>
      <c r="B3" s="152"/>
      <c r="C3" s="98"/>
      <c r="D3" s="99">
        <f>D5+D4</f>
        <v>-1062.1199999999999</v>
      </c>
      <c r="E3" s="95"/>
      <c r="F3" s="93"/>
      <c r="G3" s="93"/>
      <c r="H3" s="100"/>
      <c r="I3" s="103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s="90" customFormat="1" ht="15" customHeight="1" x14ac:dyDescent="0.25">
      <c r="A4" s="152" t="s">
        <v>111</v>
      </c>
      <c r="B4" s="158"/>
      <c r="C4" s="98"/>
      <c r="D4" s="99">
        <f>D38+D27</f>
        <v>38.629999999999995</v>
      </c>
      <c r="E4" s="95"/>
      <c r="F4" s="93"/>
      <c r="G4" s="93"/>
      <c r="H4" s="104"/>
      <c r="I4" s="103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s="90" customFormat="1" ht="14.25" customHeight="1" x14ac:dyDescent="0.25">
      <c r="A5" s="152" t="s">
        <v>112</v>
      </c>
      <c r="B5" s="158"/>
      <c r="C5" s="98"/>
      <c r="D5" s="99">
        <f>D8+D26+D29+D39</f>
        <v>-1100.75</v>
      </c>
      <c r="E5" s="95"/>
      <c r="F5" s="115"/>
      <c r="G5" s="93"/>
      <c r="H5" s="100"/>
      <c r="I5" s="10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5" customHeight="1" x14ac:dyDescent="0.25">
      <c r="A6" s="153" t="s">
        <v>129</v>
      </c>
      <c r="B6" s="154"/>
      <c r="C6" s="154"/>
      <c r="D6" s="154"/>
      <c r="E6" s="154"/>
      <c r="F6" s="154"/>
      <c r="G6" s="154"/>
      <c r="H6" s="155"/>
      <c r="I6" s="82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56.25" customHeight="1" x14ac:dyDescent="0.25">
      <c r="A7" s="156" t="s">
        <v>55</v>
      </c>
      <c r="B7" s="157"/>
      <c r="C7" s="38" t="s">
        <v>135</v>
      </c>
      <c r="D7" s="28" t="s">
        <v>56</v>
      </c>
      <c r="E7" s="28" t="s">
        <v>57</v>
      </c>
      <c r="F7" s="28" t="s">
        <v>58</v>
      </c>
      <c r="G7" s="34" t="s">
        <v>59</v>
      </c>
      <c r="H7" s="28" t="s">
        <v>60</v>
      </c>
    </row>
    <row r="8" spans="1:26" ht="17.25" customHeight="1" x14ac:dyDescent="0.25">
      <c r="A8" s="156" t="s">
        <v>61</v>
      </c>
      <c r="B8" s="149"/>
      <c r="C8" s="39">
        <f>C12+C15+C18+C21</f>
        <v>15.830000000000002</v>
      </c>
      <c r="D8" s="72">
        <v>-16.89</v>
      </c>
      <c r="E8" s="72">
        <f>E12+E15+E18+E21</f>
        <v>234.54000000000002</v>
      </c>
      <c r="F8" s="72">
        <f>F12+F15+F18+F21</f>
        <v>225.45000000000002</v>
      </c>
      <c r="G8" s="72">
        <f>F8</f>
        <v>225.45000000000002</v>
      </c>
      <c r="H8" s="60">
        <f>F8-E8+D8</f>
        <v>-25.980000000000004</v>
      </c>
    </row>
    <row r="9" spans="1:26" x14ac:dyDescent="0.25">
      <c r="A9" s="35" t="s">
        <v>62</v>
      </c>
      <c r="B9" s="36"/>
      <c r="C9" s="40">
        <f>C8-C10</f>
        <v>14.247000000000002</v>
      </c>
      <c r="D9" s="45">
        <f>D8-D10</f>
        <v>-15.201000000000001</v>
      </c>
      <c r="E9" s="45">
        <f>E8-E10</f>
        <v>211.08600000000001</v>
      </c>
      <c r="F9" s="45">
        <f>F8-F10</f>
        <v>202.90500000000003</v>
      </c>
      <c r="G9" s="45">
        <f>G8-G10</f>
        <v>202.90500000000003</v>
      </c>
      <c r="H9" s="45">
        <f t="shared" ref="H9:H10" si="0">F9-E9+D9</f>
        <v>-23.381999999999984</v>
      </c>
    </row>
    <row r="10" spans="1:26" x14ac:dyDescent="0.25">
      <c r="A10" s="145" t="s">
        <v>63</v>
      </c>
      <c r="B10" s="146"/>
      <c r="C10" s="40">
        <f>C8*10%</f>
        <v>1.5830000000000002</v>
      </c>
      <c r="D10" s="45">
        <f>D8*10%</f>
        <v>-1.6890000000000001</v>
      </c>
      <c r="E10" s="45">
        <f>E8*10%</f>
        <v>23.454000000000004</v>
      </c>
      <c r="F10" s="45">
        <f>F8*10%</f>
        <v>22.545000000000002</v>
      </c>
      <c r="G10" s="45">
        <f>G8*10%</f>
        <v>22.545000000000002</v>
      </c>
      <c r="H10" s="45">
        <f t="shared" si="0"/>
        <v>-2.5980000000000025</v>
      </c>
      <c r="K10" s="81"/>
    </row>
    <row r="11" spans="1:26" ht="12.75" customHeight="1" x14ac:dyDescent="0.25">
      <c r="A11" s="147" t="s">
        <v>64</v>
      </c>
      <c r="B11" s="148"/>
      <c r="C11" s="148"/>
      <c r="D11" s="148"/>
      <c r="E11" s="148"/>
      <c r="F11" s="148"/>
      <c r="G11" s="148"/>
      <c r="H11" s="149"/>
    </row>
    <row r="12" spans="1:26" x14ac:dyDescent="0.25">
      <c r="A12" s="150" t="s">
        <v>46</v>
      </c>
      <c r="B12" s="151"/>
      <c r="C12" s="39">
        <v>5.65</v>
      </c>
      <c r="D12" s="73">
        <v>-6.31</v>
      </c>
      <c r="E12" s="73">
        <v>83.87</v>
      </c>
      <c r="F12" s="73">
        <v>80.75</v>
      </c>
      <c r="G12" s="73">
        <f>F12</f>
        <v>80.75</v>
      </c>
      <c r="H12" s="45">
        <f>F12-E12+D12</f>
        <v>-9.4300000000000033</v>
      </c>
    </row>
    <row r="13" spans="1:26" x14ac:dyDescent="0.25">
      <c r="A13" s="35" t="s">
        <v>62</v>
      </c>
      <c r="B13" s="36"/>
      <c r="C13" s="40">
        <f>C12-C14</f>
        <v>5.085</v>
      </c>
      <c r="D13" s="45">
        <f>D12-D14</f>
        <v>-5.6789999999999994</v>
      </c>
      <c r="E13" s="45">
        <f>E12-E14</f>
        <v>75.483000000000004</v>
      </c>
      <c r="F13" s="45">
        <f>F12-F14</f>
        <v>72.674999999999997</v>
      </c>
      <c r="G13" s="45">
        <f>G12-G14</f>
        <v>72.674999999999997</v>
      </c>
      <c r="H13" s="45">
        <f t="shared" ref="H13:H23" si="1">F13-E13+D13</f>
        <v>-8.4870000000000054</v>
      </c>
    </row>
    <row r="14" spans="1:26" x14ac:dyDescent="0.25">
      <c r="A14" s="145" t="s">
        <v>63</v>
      </c>
      <c r="B14" s="146"/>
      <c r="C14" s="40">
        <f>C12*10%</f>
        <v>0.56500000000000006</v>
      </c>
      <c r="D14" s="45">
        <f>D12*10%</f>
        <v>-0.63100000000000001</v>
      </c>
      <c r="E14" s="45">
        <f>E12*10%</f>
        <v>8.3870000000000005</v>
      </c>
      <c r="F14" s="45">
        <f>F12*10%</f>
        <v>8.0750000000000011</v>
      </c>
      <c r="G14" s="45">
        <f>G12*10%</f>
        <v>8.0750000000000011</v>
      </c>
      <c r="H14" s="45">
        <f t="shared" si="1"/>
        <v>-0.94299999999999939</v>
      </c>
    </row>
    <row r="15" spans="1:26" ht="23.25" customHeight="1" x14ac:dyDescent="0.25">
      <c r="A15" s="150" t="s">
        <v>41</v>
      </c>
      <c r="B15" s="151"/>
      <c r="C15" s="39">
        <v>3.45</v>
      </c>
      <c r="D15" s="73">
        <v>-3.85</v>
      </c>
      <c r="E15" s="73">
        <v>51.21</v>
      </c>
      <c r="F15" s="73">
        <v>49.31</v>
      </c>
      <c r="G15" s="73">
        <f>F15</f>
        <v>49.31</v>
      </c>
      <c r="H15" s="45">
        <f t="shared" si="1"/>
        <v>-5.7499999999999982</v>
      </c>
    </row>
    <row r="16" spans="1:26" x14ac:dyDescent="0.25">
      <c r="A16" s="35" t="s">
        <v>62</v>
      </c>
      <c r="B16" s="36"/>
      <c r="C16" s="40">
        <f>C15-C17</f>
        <v>3.105</v>
      </c>
      <c r="D16" s="45">
        <f>D15-D17</f>
        <v>-3.4649999999999999</v>
      </c>
      <c r="E16" s="45">
        <f>E15-E17</f>
        <v>46.088999999999999</v>
      </c>
      <c r="F16" s="45">
        <f>F15-F17</f>
        <v>44.379000000000005</v>
      </c>
      <c r="G16" s="45">
        <f>G15-G17</f>
        <v>44.379000000000005</v>
      </c>
      <c r="H16" s="45">
        <f t="shared" si="1"/>
        <v>-5.1749999999999936</v>
      </c>
    </row>
    <row r="17" spans="1:8" ht="15" customHeight="1" x14ac:dyDescent="0.25">
      <c r="A17" s="145" t="s">
        <v>63</v>
      </c>
      <c r="B17" s="146"/>
      <c r="C17" s="40">
        <f>C15*10%</f>
        <v>0.34500000000000003</v>
      </c>
      <c r="D17" s="45">
        <f>D15*10%</f>
        <v>-0.38500000000000001</v>
      </c>
      <c r="E17" s="45">
        <f>E15*10%</f>
        <v>5.1210000000000004</v>
      </c>
      <c r="F17" s="45">
        <f>F15*10%</f>
        <v>4.9310000000000009</v>
      </c>
      <c r="G17" s="45">
        <f>G15*10%</f>
        <v>4.9310000000000009</v>
      </c>
      <c r="H17" s="45">
        <f t="shared" si="1"/>
        <v>-0.57499999999999951</v>
      </c>
    </row>
    <row r="18" spans="1:8" ht="12" customHeight="1" x14ac:dyDescent="0.25">
      <c r="A18" s="150" t="s">
        <v>47</v>
      </c>
      <c r="B18" s="151"/>
      <c r="C18" s="38">
        <v>2.37</v>
      </c>
      <c r="D18" s="73">
        <v>-2.68</v>
      </c>
      <c r="E18" s="73">
        <v>35.18</v>
      </c>
      <c r="F18" s="73">
        <v>33.869999999999997</v>
      </c>
      <c r="G18" s="73">
        <f>F18</f>
        <v>33.869999999999997</v>
      </c>
      <c r="H18" s="45">
        <f t="shared" si="1"/>
        <v>-3.9900000000000024</v>
      </c>
    </row>
    <row r="19" spans="1:8" ht="13.5" customHeight="1" x14ac:dyDescent="0.25">
      <c r="A19" s="35" t="s">
        <v>62</v>
      </c>
      <c r="B19" s="36"/>
      <c r="C19" s="40">
        <f>C18-C20</f>
        <v>2.133</v>
      </c>
      <c r="D19" s="45">
        <f>D18-D20</f>
        <v>-2.4119999999999999</v>
      </c>
      <c r="E19" s="45">
        <f>E18-E20</f>
        <v>31.661999999999999</v>
      </c>
      <c r="F19" s="45">
        <f>F18-F20</f>
        <v>30.482999999999997</v>
      </c>
      <c r="G19" s="45">
        <f>G18-G20</f>
        <v>30.482999999999997</v>
      </c>
      <c r="H19" s="45">
        <f t="shared" si="1"/>
        <v>-3.591000000000002</v>
      </c>
    </row>
    <row r="20" spans="1:8" ht="12.75" customHeight="1" x14ac:dyDescent="0.25">
      <c r="A20" s="145" t="s">
        <v>63</v>
      </c>
      <c r="B20" s="146"/>
      <c r="C20" s="40">
        <f>C18*10%</f>
        <v>0.23700000000000002</v>
      </c>
      <c r="D20" s="45">
        <f>D18*10%</f>
        <v>-0.26800000000000002</v>
      </c>
      <c r="E20" s="45">
        <f>E18*10%</f>
        <v>3.5180000000000002</v>
      </c>
      <c r="F20" s="45">
        <f>F18*10%</f>
        <v>3.387</v>
      </c>
      <c r="G20" s="45">
        <f>G18*10%</f>
        <v>3.387</v>
      </c>
      <c r="H20" s="45">
        <f t="shared" si="1"/>
        <v>-0.39900000000000024</v>
      </c>
    </row>
    <row r="21" spans="1:8" ht="14.25" customHeight="1" x14ac:dyDescent="0.25">
      <c r="A21" s="11" t="s">
        <v>79</v>
      </c>
      <c r="B21" s="37"/>
      <c r="C21" s="41">
        <v>4.3600000000000003</v>
      </c>
      <c r="D21" s="45">
        <v>-4.04</v>
      </c>
      <c r="E21" s="45">
        <v>64.28</v>
      </c>
      <c r="F21" s="45">
        <v>61.52</v>
      </c>
      <c r="G21" s="45">
        <f>F21</f>
        <v>61.52</v>
      </c>
      <c r="H21" s="45">
        <f t="shared" si="1"/>
        <v>-6.799999999999998</v>
      </c>
    </row>
    <row r="22" spans="1:8" ht="14.25" customHeight="1" x14ac:dyDescent="0.25">
      <c r="A22" s="35" t="s">
        <v>62</v>
      </c>
      <c r="B22" s="36"/>
      <c r="C22" s="40">
        <f>C21-C23</f>
        <v>3.9240000000000004</v>
      </c>
      <c r="D22" s="45">
        <f>D21-D23</f>
        <v>-3.6360000000000001</v>
      </c>
      <c r="E22" s="45">
        <f>E21-E23</f>
        <v>57.852000000000004</v>
      </c>
      <c r="F22" s="45">
        <f>F21-F23</f>
        <v>55.368000000000002</v>
      </c>
      <c r="G22" s="45">
        <f>G21-G23</f>
        <v>55.368000000000002</v>
      </c>
      <c r="H22" s="45">
        <f t="shared" si="1"/>
        <v>-6.1200000000000019</v>
      </c>
    </row>
    <row r="23" spans="1:8" x14ac:dyDescent="0.25">
      <c r="A23" s="145" t="s">
        <v>63</v>
      </c>
      <c r="B23" s="146"/>
      <c r="C23" s="40">
        <f>C21*10%</f>
        <v>0.43600000000000005</v>
      </c>
      <c r="D23" s="45">
        <f>D21*10%</f>
        <v>-0.40400000000000003</v>
      </c>
      <c r="E23" s="45">
        <f>E21*10%</f>
        <v>6.4280000000000008</v>
      </c>
      <c r="F23" s="45">
        <f>F21*10%</f>
        <v>6.152000000000001</v>
      </c>
      <c r="G23" s="45">
        <f>G21*10%</f>
        <v>6.152000000000001</v>
      </c>
      <c r="H23" s="45">
        <f t="shared" si="1"/>
        <v>-0.67999999999999983</v>
      </c>
    </row>
    <row r="24" spans="1:8" s="90" customFormat="1" ht="11.25" customHeight="1" x14ac:dyDescent="0.25">
      <c r="A24" s="84"/>
      <c r="B24" s="85"/>
      <c r="C24" s="86"/>
      <c r="D24" s="87"/>
      <c r="E24" s="86"/>
      <c r="F24" s="86"/>
      <c r="G24" s="88"/>
      <c r="H24" s="89"/>
    </row>
    <row r="25" spans="1:8" ht="11.25" customHeight="1" x14ac:dyDescent="0.25">
      <c r="A25" s="156" t="s">
        <v>42</v>
      </c>
      <c r="B25" s="149"/>
      <c r="C25" s="41">
        <v>5.29</v>
      </c>
      <c r="D25" s="60">
        <v>-1081.28</v>
      </c>
      <c r="E25" s="60">
        <v>78.53</v>
      </c>
      <c r="F25" s="60">
        <v>75.61</v>
      </c>
      <c r="G25" s="74">
        <f>G26+G27</f>
        <v>23.861000000000001</v>
      </c>
      <c r="H25" s="60">
        <f>F25-E25-G25+D25+F25</f>
        <v>-1032.451</v>
      </c>
    </row>
    <row r="26" spans="1:8" ht="14.25" customHeight="1" x14ac:dyDescent="0.25">
      <c r="A26" s="70" t="s">
        <v>65</v>
      </c>
      <c r="B26" s="71"/>
      <c r="C26" s="41">
        <f>C25-C27</f>
        <v>4.7610000000000001</v>
      </c>
      <c r="D26" s="60">
        <v>-1082.02</v>
      </c>
      <c r="E26" s="60">
        <f>E25-E27</f>
        <v>70.677000000000007</v>
      </c>
      <c r="F26" s="60">
        <f>F25-F27</f>
        <v>68.049000000000007</v>
      </c>
      <c r="G26" s="75">
        <f>G50</f>
        <v>16.3</v>
      </c>
      <c r="H26" s="60">
        <f t="shared" ref="H26:H27" si="2">F26-E26-G26+D26+F26</f>
        <v>-1032.8990000000001</v>
      </c>
    </row>
    <row r="27" spans="1:8" ht="12.75" customHeight="1" x14ac:dyDescent="0.25">
      <c r="A27" s="145" t="s">
        <v>63</v>
      </c>
      <c r="B27" s="146"/>
      <c r="C27" s="40">
        <f>C25*10%</f>
        <v>0.52900000000000003</v>
      </c>
      <c r="D27" s="45">
        <v>0.73</v>
      </c>
      <c r="E27" s="45">
        <f>E25*10%</f>
        <v>7.8530000000000006</v>
      </c>
      <c r="F27" s="45">
        <f>F25*10%</f>
        <v>7.5609999999999999</v>
      </c>
      <c r="G27" s="45">
        <f>F27</f>
        <v>7.5609999999999999</v>
      </c>
      <c r="H27" s="45">
        <f t="shared" si="2"/>
        <v>0.43799999999999883</v>
      </c>
    </row>
    <row r="28" spans="1:8" ht="7.5" customHeight="1" x14ac:dyDescent="0.25">
      <c r="A28" s="111"/>
      <c r="B28" s="112"/>
      <c r="C28" s="40"/>
      <c r="D28" s="45"/>
      <c r="E28" s="114"/>
      <c r="F28" s="114"/>
      <c r="G28" s="114"/>
      <c r="H28" s="45"/>
    </row>
    <row r="29" spans="1:8" s="4" customFormat="1" ht="12.75" customHeight="1" x14ac:dyDescent="0.25">
      <c r="A29" s="173" t="s">
        <v>118</v>
      </c>
      <c r="B29" s="174"/>
      <c r="C29" s="93"/>
      <c r="D29" s="95">
        <v>-1.01</v>
      </c>
      <c r="E29" s="109">
        <f t="shared" ref="E29:F29" si="3">E31+E32+E33+E34</f>
        <v>9.82</v>
      </c>
      <c r="F29" s="109">
        <f t="shared" si="3"/>
        <v>9.48</v>
      </c>
      <c r="G29" s="109">
        <f>G31+G32+G33+G34</f>
        <v>9.48</v>
      </c>
      <c r="H29" s="60">
        <f>F29-E29-G29+D29+F29</f>
        <v>-1.3499999999999996</v>
      </c>
    </row>
    <row r="30" spans="1:8" ht="12.75" customHeight="1" x14ac:dyDescent="0.25">
      <c r="A30" s="108" t="s">
        <v>119</v>
      </c>
      <c r="B30" s="85"/>
      <c r="C30" s="86"/>
      <c r="D30" s="89"/>
      <c r="E30" s="86"/>
      <c r="F30" s="86"/>
      <c r="G30" s="107"/>
      <c r="H30" s="95"/>
    </row>
    <row r="31" spans="1:8" ht="12.75" customHeight="1" x14ac:dyDescent="0.25">
      <c r="A31" s="143" t="s">
        <v>120</v>
      </c>
      <c r="B31" s="144"/>
      <c r="C31" s="86"/>
      <c r="D31" s="89">
        <v>-0.16</v>
      </c>
      <c r="E31" s="86">
        <v>2.58</v>
      </c>
      <c r="F31" s="86">
        <v>2.4700000000000002</v>
      </c>
      <c r="G31" s="107">
        <f>F31</f>
        <v>2.4700000000000002</v>
      </c>
      <c r="H31" s="60">
        <f t="shared" ref="H31:H34" si="4">F31-E31-G31+D31+F31</f>
        <v>-0.27</v>
      </c>
    </row>
    <row r="32" spans="1:8" ht="12.75" customHeight="1" x14ac:dyDescent="0.25">
      <c r="A32" s="143" t="s">
        <v>121</v>
      </c>
      <c r="B32" s="144"/>
      <c r="C32" s="86"/>
      <c r="D32" s="89">
        <v>0</v>
      </c>
      <c r="E32" s="86">
        <v>0</v>
      </c>
      <c r="F32" s="86">
        <v>0</v>
      </c>
      <c r="G32" s="107">
        <f t="shared" ref="G32:G34" si="5">F32</f>
        <v>0</v>
      </c>
      <c r="H32" s="60">
        <f t="shared" si="4"/>
        <v>0</v>
      </c>
    </row>
    <row r="33" spans="1:26" ht="12.75" customHeight="1" x14ac:dyDescent="0.25">
      <c r="A33" s="143" t="s">
        <v>122</v>
      </c>
      <c r="B33" s="144"/>
      <c r="C33" s="86"/>
      <c r="D33" s="89">
        <v>-0.79</v>
      </c>
      <c r="E33" s="86">
        <v>6.01</v>
      </c>
      <c r="F33" s="86">
        <v>5.84</v>
      </c>
      <c r="G33" s="107">
        <f t="shared" si="5"/>
        <v>5.84</v>
      </c>
      <c r="H33" s="60">
        <f t="shared" si="4"/>
        <v>-0.96</v>
      </c>
    </row>
    <row r="34" spans="1:26" ht="12.75" customHeight="1" x14ac:dyDescent="0.25">
      <c r="A34" s="143" t="s">
        <v>123</v>
      </c>
      <c r="B34" s="144"/>
      <c r="C34" s="86"/>
      <c r="D34" s="89">
        <v>-0.06</v>
      </c>
      <c r="E34" s="86">
        <v>1.23</v>
      </c>
      <c r="F34" s="86">
        <v>1.17</v>
      </c>
      <c r="G34" s="107">
        <f t="shared" si="5"/>
        <v>1.17</v>
      </c>
      <c r="H34" s="60">
        <f t="shared" si="4"/>
        <v>-0.12000000000000011</v>
      </c>
    </row>
    <row r="35" spans="1:26" s="90" customFormat="1" x14ac:dyDescent="0.25">
      <c r="A35" s="91" t="s">
        <v>108</v>
      </c>
      <c r="B35" s="92"/>
      <c r="C35" s="93"/>
      <c r="D35" s="94"/>
      <c r="E35" s="93">
        <f>E8+E25+E29</f>
        <v>322.89000000000004</v>
      </c>
      <c r="F35" s="93">
        <f t="shared" ref="F35" si="6">F8+F25+F29</f>
        <v>310.54000000000002</v>
      </c>
      <c r="G35" s="93">
        <f>G8+G25+G29</f>
        <v>258.791</v>
      </c>
      <c r="H35" s="95"/>
      <c r="I35" s="96"/>
      <c r="J35" s="96"/>
    </row>
    <row r="36" spans="1:26" s="90" customFormat="1" ht="12.75" customHeight="1" x14ac:dyDescent="0.25">
      <c r="A36" s="91" t="s">
        <v>109</v>
      </c>
      <c r="B36" s="92"/>
      <c r="C36" s="93"/>
      <c r="D36" s="94"/>
      <c r="E36" s="93"/>
      <c r="F36" s="93"/>
      <c r="G36" s="97"/>
      <c r="H36" s="95"/>
      <c r="I36" s="96"/>
      <c r="J36" s="96"/>
    </row>
    <row r="37" spans="1:26" s="83" customFormat="1" ht="24.75" customHeight="1" x14ac:dyDescent="0.25">
      <c r="A37" s="164" t="s">
        <v>78</v>
      </c>
      <c r="B37" s="165"/>
      <c r="C37" s="117"/>
      <c r="D37" s="118">
        <v>36.840000000000003</v>
      </c>
      <c r="E37" s="117">
        <v>4.8600000000000003</v>
      </c>
      <c r="F37" s="117">
        <v>4.8600000000000003</v>
      </c>
      <c r="G37" s="119">
        <f>G39</f>
        <v>0.82620000000000016</v>
      </c>
      <c r="H37" s="95">
        <f t="shared" ref="H37:H39" si="7">F37-E37-G37+D37+F37</f>
        <v>40.873800000000003</v>
      </c>
    </row>
    <row r="38" spans="1:26" s="83" customFormat="1" ht="12" customHeight="1" x14ac:dyDescent="0.25">
      <c r="A38" s="120" t="s">
        <v>65</v>
      </c>
      <c r="B38" s="121"/>
      <c r="C38" s="117"/>
      <c r="D38" s="117">
        <v>37.9</v>
      </c>
      <c r="E38" s="117">
        <f>E37-E39</f>
        <v>4.0338000000000003</v>
      </c>
      <c r="F38" s="117">
        <f>F37-F39</f>
        <v>4.0338000000000003</v>
      </c>
      <c r="G38" s="117">
        <f t="shared" ref="G38" si="8">G37-G39</f>
        <v>0</v>
      </c>
      <c r="H38" s="95">
        <f t="shared" si="7"/>
        <v>41.933799999999998</v>
      </c>
    </row>
    <row r="39" spans="1:26" s="83" customFormat="1" ht="15.75" customHeight="1" x14ac:dyDescent="0.25">
      <c r="A39" s="122" t="s">
        <v>48</v>
      </c>
      <c r="B39" s="123"/>
      <c r="C39" s="124"/>
      <c r="D39" s="125">
        <v>-0.83</v>
      </c>
      <c r="E39" s="124">
        <f>E37*17%</f>
        <v>0.82620000000000016</v>
      </c>
      <c r="F39" s="124">
        <f>F37*17%</f>
        <v>0.82620000000000016</v>
      </c>
      <c r="G39" s="126">
        <f>F39</f>
        <v>0.82620000000000016</v>
      </c>
      <c r="H39" s="95">
        <f t="shared" si="7"/>
        <v>-0.83</v>
      </c>
    </row>
    <row r="40" spans="1:26" s="90" customFormat="1" x14ac:dyDescent="0.25">
      <c r="A40" s="166" t="s">
        <v>110</v>
      </c>
      <c r="B40" s="170"/>
      <c r="C40" s="93"/>
      <c r="D40" s="94"/>
      <c r="E40" s="93">
        <f>E37</f>
        <v>4.8600000000000003</v>
      </c>
      <c r="F40" s="93">
        <f>F37</f>
        <v>4.8600000000000003</v>
      </c>
      <c r="G40" s="93">
        <f>G37</f>
        <v>0.82620000000000016</v>
      </c>
      <c r="H40" s="95"/>
    </row>
    <row r="41" spans="1:26" s="90" customFormat="1" x14ac:dyDescent="0.25">
      <c r="A41" s="91" t="s">
        <v>114</v>
      </c>
      <c r="B41" s="92"/>
      <c r="C41" s="93"/>
      <c r="D41" s="94"/>
      <c r="E41" s="93">
        <f>E35+E40</f>
        <v>327.75000000000006</v>
      </c>
      <c r="F41" s="93">
        <f>F35+F40</f>
        <v>315.40000000000003</v>
      </c>
      <c r="G41" s="93">
        <f>G35+G40</f>
        <v>259.61720000000003</v>
      </c>
      <c r="H41" s="95"/>
      <c r="I41" s="96"/>
      <c r="J41" s="96"/>
    </row>
    <row r="42" spans="1:26" s="90" customFormat="1" ht="23.25" customHeight="1" x14ac:dyDescent="0.25">
      <c r="A42" s="152" t="s">
        <v>130</v>
      </c>
      <c r="B42" s="152"/>
      <c r="C42" s="99"/>
      <c r="D42" s="99">
        <f>D3</f>
        <v>-1062.1199999999999</v>
      </c>
      <c r="E42" s="95"/>
      <c r="F42" s="93"/>
      <c r="G42" s="93"/>
      <c r="H42" s="100">
        <f>F41-E41+D42+F41-G41</f>
        <v>-1018.6871999999997</v>
      </c>
      <c r="I42" s="110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s="90" customFormat="1" ht="21" customHeight="1" x14ac:dyDescent="0.25">
      <c r="A43" s="166" t="s">
        <v>115</v>
      </c>
      <c r="B43" s="165"/>
      <c r="C43" s="98"/>
      <c r="D43" s="99"/>
      <c r="E43" s="95"/>
      <c r="F43" s="93"/>
      <c r="G43" s="93"/>
      <c r="H43" s="100">
        <f>H44+H45</f>
        <v>-1018.6872</v>
      </c>
      <c r="I43" s="110"/>
      <c r="J43" s="110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s="90" customFormat="1" ht="30.75" customHeight="1" x14ac:dyDescent="0.25">
      <c r="A44" s="102" t="s">
        <v>111</v>
      </c>
      <c r="B44" s="102"/>
      <c r="C44" s="98"/>
      <c r="D44" s="98"/>
      <c r="E44" s="95"/>
      <c r="F44" s="93"/>
      <c r="G44" s="93"/>
      <c r="H44" s="100">
        <f>H38+H27</f>
        <v>42.371799999999993</v>
      </c>
      <c r="I44" s="110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s="90" customFormat="1" ht="30.75" customHeight="1" x14ac:dyDescent="0.25">
      <c r="A45" s="102" t="s">
        <v>112</v>
      </c>
      <c r="B45" s="102"/>
      <c r="C45" s="98"/>
      <c r="D45" s="98"/>
      <c r="E45" s="95"/>
      <c r="F45" s="93"/>
      <c r="G45" s="93"/>
      <c r="H45" s="100">
        <f>H8+H26+H29+H39</f>
        <v>-1061.059</v>
      </c>
      <c r="I45" s="101"/>
      <c r="J45" s="110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s="4" customFormat="1" ht="27.75" customHeight="1" x14ac:dyDescent="0.25">
      <c r="A46" s="171" t="s">
        <v>138</v>
      </c>
      <c r="B46" s="172"/>
      <c r="C46" s="172"/>
      <c r="D46" s="172"/>
      <c r="E46" s="172"/>
      <c r="F46" s="172"/>
      <c r="G46" s="172"/>
      <c r="H46" s="172"/>
    </row>
    <row r="47" spans="1:26" ht="26.25" customHeight="1" x14ac:dyDescent="0.25">
      <c r="A47" s="21" t="s">
        <v>131</v>
      </c>
      <c r="D47" s="22"/>
      <c r="E47" s="22"/>
      <c r="F47" s="22"/>
      <c r="G47" s="22"/>
    </row>
    <row r="48" spans="1:26" ht="12" customHeight="1" x14ac:dyDescent="0.25">
      <c r="A48" s="169" t="s">
        <v>80</v>
      </c>
      <c r="B48" s="146"/>
      <c r="C48" s="146"/>
      <c r="D48" s="130"/>
      <c r="E48" s="30" t="s">
        <v>50</v>
      </c>
      <c r="F48" s="30" t="s">
        <v>51</v>
      </c>
      <c r="G48" s="7" t="s">
        <v>52</v>
      </c>
      <c r="H48" s="105" t="s">
        <v>117</v>
      </c>
    </row>
    <row r="49" spans="1:8" ht="14.25" customHeight="1" x14ac:dyDescent="0.25">
      <c r="A49" s="161" t="s">
        <v>136</v>
      </c>
      <c r="B49" s="162"/>
      <c r="C49" s="162"/>
      <c r="D49" s="163"/>
      <c r="E49" s="116">
        <v>43282</v>
      </c>
      <c r="F49" s="30" t="s">
        <v>137</v>
      </c>
      <c r="G49" s="30">
        <v>16.3</v>
      </c>
      <c r="H49" s="6" t="s">
        <v>101</v>
      </c>
    </row>
    <row r="50" spans="1:8" s="4" customFormat="1" ht="13.5" customHeight="1" x14ac:dyDescent="0.25">
      <c r="A50" s="167" t="s">
        <v>7</v>
      </c>
      <c r="B50" s="168"/>
      <c r="C50" s="168"/>
      <c r="D50" s="157"/>
      <c r="E50" s="46"/>
      <c r="F50" s="47"/>
      <c r="G50" s="48">
        <f>SUM(G49:G49)</f>
        <v>16.3</v>
      </c>
      <c r="H50" s="106"/>
    </row>
    <row r="51" spans="1:8" s="4" customFormat="1" ht="13.5" customHeight="1" x14ac:dyDescent="0.25">
      <c r="A51" s="76"/>
      <c r="B51" s="77"/>
      <c r="C51" s="77"/>
      <c r="D51" s="77"/>
      <c r="E51" s="78"/>
      <c r="F51" s="79"/>
      <c r="G51" s="80"/>
    </row>
    <row r="52" spans="1:8" s="4" customFormat="1" ht="13.5" customHeight="1" x14ac:dyDescent="0.25">
      <c r="A52" s="76"/>
      <c r="B52" s="77"/>
      <c r="C52" s="77"/>
      <c r="D52" s="77"/>
      <c r="E52" s="78"/>
      <c r="F52" s="79"/>
      <c r="G52" s="80"/>
    </row>
    <row r="53" spans="1:8" x14ac:dyDescent="0.25">
      <c r="A53" s="21" t="s">
        <v>134</v>
      </c>
      <c r="D53" s="22"/>
      <c r="E53" s="22"/>
      <c r="F53" s="22"/>
      <c r="G53" s="22"/>
    </row>
    <row r="54" spans="1:8" x14ac:dyDescent="0.25">
      <c r="A54" s="21" t="s">
        <v>43</v>
      </c>
      <c r="D54" s="22"/>
      <c r="E54" s="22"/>
      <c r="F54" s="22"/>
      <c r="G54" s="22"/>
    </row>
    <row r="55" spans="1:8" ht="23.25" customHeight="1" x14ac:dyDescent="0.25">
      <c r="A55" s="169" t="s">
        <v>54</v>
      </c>
      <c r="B55" s="146"/>
      <c r="C55" s="146"/>
      <c r="D55" s="146"/>
      <c r="E55" s="130"/>
      <c r="F55" s="32" t="s">
        <v>51</v>
      </c>
      <c r="G55" s="31" t="s">
        <v>53</v>
      </c>
    </row>
    <row r="56" spans="1:8" x14ac:dyDescent="0.25">
      <c r="A56" s="169" t="s">
        <v>67</v>
      </c>
      <c r="B56" s="146"/>
      <c r="C56" s="146"/>
      <c r="D56" s="146"/>
      <c r="E56" s="130"/>
      <c r="F56" s="30"/>
      <c r="G56" s="30">
        <v>0</v>
      </c>
    </row>
    <row r="57" spans="1:8" x14ac:dyDescent="0.25">
      <c r="A57" s="22"/>
      <c r="D57" s="22"/>
      <c r="E57" s="22"/>
      <c r="F57" s="22"/>
      <c r="G57" s="22"/>
    </row>
    <row r="58" spans="1:8" x14ac:dyDescent="0.25">
      <c r="A58" s="22"/>
      <c r="D58" s="22"/>
      <c r="E58" s="22"/>
      <c r="F58" s="22"/>
      <c r="G58" s="22"/>
    </row>
    <row r="59" spans="1:8" x14ac:dyDescent="0.25">
      <c r="A59" s="22"/>
      <c r="D59" s="22"/>
      <c r="E59" s="22"/>
      <c r="F59" s="22"/>
      <c r="G59" s="22"/>
    </row>
    <row r="60" spans="1:8" x14ac:dyDescent="0.25">
      <c r="A60" s="21" t="s">
        <v>133</v>
      </c>
      <c r="E60" s="33"/>
      <c r="F60" s="61"/>
      <c r="G60" s="33"/>
    </row>
    <row r="61" spans="1:8" x14ac:dyDescent="0.25">
      <c r="A61" s="21" t="s">
        <v>132</v>
      </c>
      <c r="B61" s="62"/>
      <c r="C61" s="63"/>
      <c r="D61" s="21"/>
      <c r="E61" s="33"/>
      <c r="F61" s="61"/>
      <c r="G61" s="33"/>
    </row>
    <row r="62" spans="1:8" ht="42.75" customHeight="1" x14ac:dyDescent="0.25">
      <c r="A62" s="159" t="s">
        <v>139</v>
      </c>
      <c r="B62" s="160"/>
      <c r="C62" s="160"/>
      <c r="D62" s="160"/>
      <c r="E62" s="160"/>
      <c r="F62" s="160"/>
      <c r="G62" s="160"/>
      <c r="H62" s="66"/>
    </row>
    <row r="63" spans="1:8" x14ac:dyDescent="0.25">
      <c r="A63" s="64"/>
      <c r="B63" s="65"/>
      <c r="C63" s="65"/>
      <c r="D63" s="65"/>
      <c r="E63" s="65"/>
      <c r="F63" s="65"/>
      <c r="G63" s="65"/>
      <c r="H63" s="66"/>
    </row>
    <row r="64" spans="1:8" x14ac:dyDescent="0.25">
      <c r="A64" s="68"/>
      <c r="B64" s="69"/>
      <c r="C64" s="69"/>
      <c r="D64" s="69"/>
      <c r="E64" s="69"/>
      <c r="F64" s="69"/>
      <c r="G64" s="69"/>
      <c r="H64" s="66"/>
    </row>
    <row r="65" spans="1:6" x14ac:dyDescent="0.25">
      <c r="A65" s="4" t="s">
        <v>68</v>
      </c>
      <c r="B65" s="43"/>
      <c r="C65" s="44"/>
      <c r="D65" s="4"/>
      <c r="E65" s="4" t="s">
        <v>69</v>
      </c>
      <c r="F65" s="4"/>
    </row>
    <row r="66" spans="1:6" x14ac:dyDescent="0.25">
      <c r="A66" s="4" t="s">
        <v>70</v>
      </c>
      <c r="B66" s="43"/>
      <c r="C66" s="44"/>
      <c r="D66" s="4"/>
      <c r="E66" s="4"/>
      <c r="F66" s="4"/>
    </row>
    <row r="67" spans="1:6" x14ac:dyDescent="0.25">
      <c r="A67" s="4" t="s">
        <v>105</v>
      </c>
      <c r="B67" s="43"/>
      <c r="C67" s="44"/>
      <c r="D67" s="4"/>
      <c r="E67" s="4"/>
      <c r="F67" s="4"/>
    </row>
    <row r="69" spans="1:6" x14ac:dyDescent="0.25">
      <c r="A69" s="22" t="s">
        <v>71</v>
      </c>
      <c r="B69" s="67"/>
    </row>
    <row r="70" spans="1:6" x14ac:dyDescent="0.25">
      <c r="A70" s="22" t="s">
        <v>72</v>
      </c>
      <c r="B70" s="67"/>
      <c r="C70" s="42" t="s">
        <v>25</v>
      </c>
    </row>
    <row r="71" spans="1:6" x14ac:dyDescent="0.25">
      <c r="A71" s="22" t="s">
        <v>73</v>
      </c>
      <c r="B71" s="67"/>
      <c r="C71" s="42" t="s">
        <v>74</v>
      </c>
    </row>
    <row r="72" spans="1:6" x14ac:dyDescent="0.25">
      <c r="A72" s="22" t="s">
        <v>75</v>
      </c>
      <c r="B72" s="67"/>
      <c r="C72" s="42" t="s">
        <v>76</v>
      </c>
    </row>
  </sheetData>
  <mergeCells count="33">
    <mergeCell ref="A62:G62"/>
    <mergeCell ref="A49:D49"/>
    <mergeCell ref="A37:B37"/>
    <mergeCell ref="A43:B43"/>
    <mergeCell ref="A25:B25"/>
    <mergeCell ref="A27:B27"/>
    <mergeCell ref="A50:D50"/>
    <mergeCell ref="A55:E55"/>
    <mergeCell ref="A56:E56"/>
    <mergeCell ref="A48:D48"/>
    <mergeCell ref="A40:B40"/>
    <mergeCell ref="A46:H46"/>
    <mergeCell ref="A42:B42"/>
    <mergeCell ref="A29:B29"/>
    <mergeCell ref="A31:B31"/>
    <mergeCell ref="A33:B33"/>
    <mergeCell ref="A3:B3"/>
    <mergeCell ref="A6:H6"/>
    <mergeCell ref="A7:B7"/>
    <mergeCell ref="A8:B8"/>
    <mergeCell ref="A4:B4"/>
    <mergeCell ref="A5:B5"/>
    <mergeCell ref="A34:B34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32:B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2018-02-28T00:51:40Z</cp:lastPrinted>
  <dcterms:created xsi:type="dcterms:W3CDTF">2013-02-18T04:38:06Z</dcterms:created>
  <dcterms:modified xsi:type="dcterms:W3CDTF">2019-02-24T22:19:09Z</dcterms:modified>
</cp:coreProperties>
</file>