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0" i="8"/>
  <c r="F7"/>
  <c r="E20"/>
  <c r="E7"/>
  <c r="H7"/>
  <c r="F28"/>
  <c r="E28"/>
  <c r="F30"/>
  <c r="G30"/>
  <c r="G28"/>
  <c r="H28"/>
  <c r="H33"/>
  <c r="H34"/>
  <c r="H35"/>
  <c r="H36"/>
  <c r="H31"/>
  <c r="F43"/>
  <c r="E43"/>
  <c r="G43"/>
  <c r="H43"/>
  <c r="F46"/>
  <c r="E46"/>
  <c r="G46"/>
  <c r="H46"/>
  <c r="F50"/>
  <c r="E50"/>
  <c r="G50"/>
  <c r="H50"/>
  <c r="H56"/>
  <c r="G7"/>
  <c r="G31"/>
  <c r="G37"/>
  <c r="F31"/>
  <c r="F37"/>
  <c r="E31"/>
  <c r="E37"/>
  <c r="D9"/>
  <c r="D8"/>
  <c r="D3"/>
  <c r="G47"/>
  <c r="H47"/>
  <c r="G41"/>
  <c r="G44"/>
  <c r="F51"/>
  <c r="F45"/>
  <c r="E45"/>
  <c r="H45"/>
  <c r="F48"/>
  <c r="E48"/>
  <c r="H48"/>
  <c r="F42"/>
  <c r="E42"/>
  <c r="H42"/>
  <c r="F40"/>
  <c r="G40"/>
  <c r="G39"/>
  <c r="H39"/>
  <c r="H55"/>
  <c r="H54"/>
  <c r="G51"/>
  <c r="F29"/>
  <c r="E30"/>
  <c r="E29"/>
  <c r="H29"/>
  <c r="H30"/>
  <c r="G67"/>
  <c r="D53"/>
  <c r="F52"/>
  <c r="E51"/>
  <c r="E52"/>
  <c r="G52"/>
  <c r="H53"/>
  <c r="D22"/>
  <c r="H20"/>
  <c r="D16"/>
  <c r="D15"/>
  <c r="H44"/>
  <c r="H41"/>
  <c r="E40"/>
  <c r="H40"/>
  <c r="C22"/>
  <c r="C21"/>
  <c r="C19"/>
  <c r="C18"/>
  <c r="C16"/>
  <c r="C15"/>
  <c r="C30"/>
  <c r="C29"/>
  <c r="G23"/>
  <c r="G20"/>
  <c r="G17"/>
  <c r="G14"/>
  <c r="G11"/>
  <c r="F26"/>
  <c r="E26"/>
  <c r="D26"/>
  <c r="H26"/>
  <c r="F25"/>
  <c r="E25"/>
  <c r="D25"/>
  <c r="H25"/>
  <c r="H24"/>
  <c r="H23"/>
  <c r="F22"/>
  <c r="E22"/>
  <c r="H22"/>
  <c r="F21"/>
  <c r="E21"/>
  <c r="D21"/>
  <c r="H21"/>
  <c r="F19"/>
  <c r="E19"/>
  <c r="D19"/>
  <c r="H19"/>
  <c r="F18"/>
  <c r="E18"/>
  <c r="D18"/>
  <c r="H18"/>
  <c r="H17"/>
  <c r="F16"/>
  <c r="E16"/>
  <c r="H16"/>
  <c r="F15"/>
  <c r="E15"/>
  <c r="H15"/>
  <c r="H14"/>
  <c r="G26"/>
  <c r="G25"/>
  <c r="G22"/>
  <c r="G21"/>
  <c r="G19"/>
  <c r="G18"/>
  <c r="G16"/>
  <c r="G15"/>
  <c r="F13"/>
  <c r="E13"/>
  <c r="H13"/>
  <c r="F12"/>
  <c r="E12"/>
  <c r="H12"/>
  <c r="H11"/>
  <c r="G13"/>
  <c r="G12"/>
  <c r="F9"/>
  <c r="E9"/>
  <c r="H9"/>
  <c r="F8"/>
  <c r="E8"/>
  <c r="H8"/>
  <c r="G9"/>
  <c r="G8"/>
  <c r="C26"/>
  <c r="C25"/>
  <c r="C13"/>
  <c r="C12"/>
  <c r="C9"/>
  <c r="C8"/>
</calcChain>
</file>

<file path=xl/comments1.xml><?xml version="1.0" encoding="utf-8"?>
<comments xmlns="http://schemas.openxmlformats.org/spreadsheetml/2006/main">
  <authors>
    <author>Finans</author>
    <author>BuhFN</author>
  </authors>
  <commentList>
    <comment ref="C39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Договор расторгнут!!!01.01.15г.</t>
        </r>
      </text>
    </comment>
    <comment ref="D41" authorId="1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Петровская
Востокинтертех
Ортодент
Арутюнян
Юнилаб
с 18г будет ост-оптик
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нет оплат Петровской</t>
        </r>
      </text>
    </comment>
    <comment ref="D44" authorId="1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Росбанк
Зволинский
Ледовских
Слуховые аппараты
Примсоцбанк
Акос
Физалис
Банк Пойдем
Ост Оптик
Юнилаб
Плюс Финанс
Панадента
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450т.р. В год с 01.05.15-30.04.16г
доп согл от 14.02.17г.продлен с 01.05.16 по 30.04.18г.-300 т.р.(доп согл №2 от 14.02.17г.)</t>
        </r>
      </text>
    </comment>
    <comment ref="E47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начисления за весь период с 01.05.16-30.04.17г</t>
        </r>
      </text>
    </comment>
  </commentList>
</comments>
</file>

<file path=xl/sharedStrings.xml><?xml version="1.0" encoding="utf-8"?>
<sst xmlns="http://schemas.openxmlformats.org/spreadsheetml/2006/main" count="221" uniqueCount="182">
  <si>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</si>
  <si>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</si>
  <si>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</si>
  <si>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</si>
  <si>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</si>
  <si>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</si>
  <si>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</si>
  <si>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</si>
  <si>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</si>
  <si>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</si>
  <si>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</si>
  <si>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</si>
  <si>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</si>
  <si>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</si>
  <si>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</si>
  <si>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</si>
  <si>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</si>
  <si>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</si>
  <si>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</si>
  <si>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</si>
  <si>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</si>
  <si>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</si>
  <si>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</si>
  <si>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</si>
  <si>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</si>
  <si>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</si>
  <si>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</si>
  <si>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</si>
  <si>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</si>
  <si>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</si>
  <si>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</si>
  <si>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</si>
  <si>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</si>
  <si>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</si>
  <si>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</si>
  <si>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</si>
  <si>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</si>
  <si>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</si>
  <si>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</si>
  <si>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</si>
  <si>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</si>
  <si>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</si>
  <si>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</si>
  <si>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</si>
  <si>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</si>
  <si>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</si>
  <si>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1.6 Тех. Обслуживание лифтов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</si>
  <si>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</si>
  <si>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</si>
  <si>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</si>
  <si>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</si>
  <si>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</si>
  <si>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</si>
  <si>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</si>
  <si>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</si>
  <si>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</si>
  <si>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</si>
  <si>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</si>
  <si>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</si>
  <si>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</si>
  <si>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</si>
  <si>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</si>
  <si>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</si>
  <si>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</si>
  <si>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</si>
  <si>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</si>
  <si>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</si>
  <si>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</si>
  <si>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</si>
  <si>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</si>
  <si>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</si>
  <si>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</si>
  <si>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</si>
  <si>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</si>
  <si>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</si>
  <si>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</si>
  <si>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</si>
  <si>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</si>
  <si>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</si>
  <si>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uklr2006@mail.ru</t>
  </si>
  <si>
    <t>нет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</si>
  <si>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</si>
  <si>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</si>
  <si>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</si>
  <si>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</si>
  <si>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</si>
  <si>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</si>
  <si>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</si>
  <si>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</si>
  <si>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</si>
  <si>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</si>
  <si>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</si>
  <si>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</si>
  <si>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</si>
  <si>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</si>
  <si>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</si>
  <si>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</si>
  <si>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Новоивановская, 3</t>
  </si>
  <si>
    <t>ООО " Чистый двор"</t>
  </si>
  <si>
    <t>ул. Тунгусская, 8</t>
  </si>
  <si>
    <t>2-265-897</t>
  </si>
  <si>
    <t>1.4 Вывоз и утилизация ТБО</t>
  </si>
  <si>
    <t>в т.ч. усл. по управле-ю, налоги,30% ДНР</t>
  </si>
  <si>
    <t>апрель</t>
  </si>
  <si>
    <t>Часть 4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</si>
  <si>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</si>
  <si>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</si>
  <si>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</si>
  <si>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</si>
  <si>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</si>
  <si>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</si>
  <si>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</si>
  <si>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</si>
  <si>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</si>
  <si>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</si>
  <si>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</si>
  <si>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</si>
  <si>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</si>
  <si>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</si>
  <si>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</si>
  <si>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</si>
  <si>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 по ул. Новоивановская</t>
  </si>
  <si>
    <t>01.11.2007г.</t>
  </si>
  <si>
    <t>ООО "Эра"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</si>
  <si>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</si>
  <si>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</si>
  <si>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</si>
  <si>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</si>
  <si>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</si>
  <si>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150 руб в мес</t>
  </si>
  <si>
    <t xml:space="preserve">3. Реклама в лифтах, исполн. ООО Правильный формат </t>
  </si>
  <si>
    <t>1 компл.</t>
  </si>
  <si>
    <t>исполн-ль</t>
  </si>
  <si>
    <t>1 шт.</t>
  </si>
  <si>
    <t>Полушко</t>
  </si>
  <si>
    <t>Эра</t>
  </si>
  <si>
    <t>июль</t>
  </si>
  <si>
    <t>ОСАО Ресо-Гарантия</t>
  </si>
  <si>
    <t>янв-дек</t>
  </si>
  <si>
    <t>12 мес.</t>
  </si>
  <si>
    <t>Обслуж теплосчетчика по решению общ собрания</t>
  </si>
  <si>
    <t>в том числе: на  ремонт дома</t>
  </si>
  <si>
    <t>4. Текущий ремонт коммуникаций, проходящих через нежилые помещения</t>
  </si>
  <si>
    <t>5. Рекламные конструкции на общедомовом имуществе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</si>
  <si>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</si>
  <si>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</si>
  <si>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</si>
  <si>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</si>
  <si>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 xml:space="preserve">6. Рекламное пано на общедом имущ-ве ООО"Медиа Прим" </t>
  </si>
  <si>
    <t>услуги по управлению 5%; налог,услуги банка 7%</t>
  </si>
  <si>
    <t>хадолженность по начислениям</t>
  </si>
  <si>
    <t>ООО " Восток Мегаполис "</t>
  </si>
  <si>
    <t>1 293,0 м2</t>
  </si>
  <si>
    <t>*</t>
  </si>
  <si>
    <t>ноябрь</t>
  </si>
  <si>
    <t xml:space="preserve"> </t>
  </si>
  <si>
    <t xml:space="preserve">                       Отчет ООО "Управляющей компании Ленинского района"  за 2017 г.</t>
  </si>
  <si>
    <t>1.Отчет о начислениях и фактических поступлениях средств по статьям затрат за 2017 г.(тыс.р.)</t>
  </si>
  <si>
    <t>переходящие остатки д/ср-в на начало 01.01. 2017г.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</si>
  <si>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</si>
  <si>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</si>
  <si>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</si>
  <si>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</si>
  <si>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</si>
  <si>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</si>
  <si>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</si>
  <si>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</si>
  <si>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</si>
  <si>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8 076,90 м2</t>
  </si>
  <si>
    <t>2 339,50 м2</t>
  </si>
  <si>
    <t>обязательное страхование лифтов, исполн. Полис 111 № 0101276742</t>
  </si>
  <si>
    <t>150т.р. в год с 01.05.17-30.04.18г</t>
  </si>
  <si>
    <t>Очистка подвала от мусора</t>
  </si>
  <si>
    <t>август</t>
  </si>
  <si>
    <t>Металлическая дверь выход на кровлю</t>
  </si>
  <si>
    <t>ТСГ</t>
  </si>
  <si>
    <t>Прочистка и промывка канализации</t>
  </si>
  <si>
    <t>10 п.м.</t>
  </si>
  <si>
    <t>Аварийный ремонт системы отопления</t>
  </si>
  <si>
    <t>166,25 руб.</t>
  </si>
  <si>
    <t>Управляющая компания предлагает: частичный ремонт кровли. Собственникам необходимо предоставить протокол общего собрания о проведении предложенных, либо других необходимых работ .Напоминаем, что выполнение работ возможно за счет дополнительного сбора средств на основании решения общего собрания собственников.</t>
  </si>
  <si>
    <r>
      <t xml:space="preserve">ИСХ    385 / 02  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 27  "</t>
    </r>
    <r>
      <rPr>
        <b/>
        <sz val="9"/>
        <color theme="1"/>
        <rFont val="Calibri"/>
        <family val="2"/>
        <charset val="204"/>
        <scheme val="minor"/>
      </rPr>
      <t xml:space="preserve"> февраля  2018г.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</si>
</sst>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6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0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2" fontId="0" fillId="2" borderId="0" xfId="0" applyNumberFormat="1" applyFill="1" applyBorder="1"/>
    <xf numFmtId="0" fontId="0" fillId="2" borderId="0" xfId="0" applyFill="1" applyBorder="1"/>
    <xf numFmtId="2" fontId="3" fillId="2" borderId="1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0" fillId="0" borderId="0" xfId="0" applyNumberFormat="1" applyAlignment="1"/>
    <xf numFmtId="2" fontId="9" fillId="0" borderId="3" xfId="0" applyNumberFormat="1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22" fillId="0" borderId="1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9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E16" sqref="E1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156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2" t="s">
        <v>121</v>
      </c>
    </row>
    <row r="4" spans="1:4" ht="14.25" customHeight="1">
      <c r="A4" s="20" t="s">
        <v>181</v>
      </c>
      <c r="C4" s="4"/>
    </row>
    <row r="5" spans="1:4" ht="15" customHeight="1">
      <c r="A5" s="4" t="s">
        <v>8</v>
      </c>
      <c r="C5" s="4"/>
    </row>
    <row r="6" spans="1:4" s="21" customFormat="1" ht="12.75" customHeight="1">
      <c r="A6" s="4" t="s">
        <v>54</v>
      </c>
      <c r="C6" s="19"/>
    </row>
    <row r="7" spans="1:4" s="21" customFormat="1" ht="12.75" customHeight="1">
      <c r="A7" s="5"/>
      <c r="B7"/>
      <c r="C7"/>
      <c r="D7"/>
    </row>
    <row r="8" spans="1:4" s="3" customFormat="1" ht="15" customHeight="1">
      <c r="A8" s="11" t="s">
        <v>0</v>
      </c>
      <c r="B8" s="12" t="s">
        <v>9</v>
      </c>
      <c r="C8" s="25" t="s">
        <v>51</v>
      </c>
      <c r="D8" s="58"/>
    </row>
    <row r="9" spans="1:4" s="3" customFormat="1" ht="12" customHeight="1">
      <c r="A9" s="11" t="s">
        <v>1</v>
      </c>
      <c r="B9" s="12" t="s">
        <v>11</v>
      </c>
      <c r="C9" s="128" t="s">
        <v>12</v>
      </c>
      <c r="D9" s="129"/>
    </row>
    <row r="10" spans="1:4" s="3" customFormat="1" ht="24" customHeight="1">
      <c r="A10" s="11" t="s">
        <v>2</v>
      </c>
      <c r="B10" s="13" t="s">
        <v>13</v>
      </c>
      <c r="C10" s="130" t="s">
        <v>105</v>
      </c>
      <c r="D10" s="127"/>
    </row>
    <row r="11" spans="1:4" s="3" customFormat="1" ht="15" customHeight="1">
      <c r="A11" s="11" t="s">
        <v>3</v>
      </c>
      <c r="B11" s="12" t="s">
        <v>14</v>
      </c>
      <c r="C11" s="128" t="s">
        <v>15</v>
      </c>
      <c r="D11" s="129"/>
    </row>
    <row r="12" spans="1:4" s="3" customFormat="1" ht="16.5" customHeight="1">
      <c r="A12" s="134">
        <v>5</v>
      </c>
      <c r="B12" s="134" t="s">
        <v>106</v>
      </c>
      <c r="C12" s="59" t="s">
        <v>107</v>
      </c>
      <c r="D12" s="60" t="s">
        <v>108</v>
      </c>
    </row>
    <row r="13" spans="1:4" s="3" customFormat="1" ht="14.25" customHeight="1">
      <c r="A13" s="134"/>
      <c r="B13" s="134"/>
      <c r="C13" s="59" t="s">
        <v>109</v>
      </c>
      <c r="D13" s="60" t="s">
        <v>110</v>
      </c>
    </row>
    <row r="14" spans="1:4" s="3" customFormat="1">
      <c r="A14" s="134"/>
      <c r="B14" s="134"/>
      <c r="C14" s="59" t="s">
        <v>111</v>
      </c>
      <c r="D14" s="60" t="s">
        <v>112</v>
      </c>
    </row>
    <row r="15" spans="1:4" s="3" customFormat="1" ht="16.5" customHeight="1">
      <c r="A15" s="134"/>
      <c r="B15" s="134"/>
      <c r="C15" s="59" t="s">
        <v>113</v>
      </c>
      <c r="D15" s="60" t="s">
        <v>114</v>
      </c>
    </row>
    <row r="16" spans="1:4" s="3" customFormat="1" ht="16.5" customHeight="1">
      <c r="A16" s="134"/>
      <c r="B16" s="134"/>
      <c r="C16" s="59" t="s">
        <v>115</v>
      </c>
      <c r="D16" s="60" t="s">
        <v>116</v>
      </c>
    </row>
    <row r="17" spans="1:4" s="5" customFormat="1" ht="15.75" customHeight="1">
      <c r="A17" s="134"/>
      <c r="B17" s="134"/>
      <c r="C17" s="59" t="s">
        <v>117</v>
      </c>
      <c r="D17" s="60" t="s">
        <v>118</v>
      </c>
    </row>
    <row r="18" spans="1:4" s="5" customFormat="1" ht="15.75" customHeight="1">
      <c r="A18" s="134"/>
      <c r="B18" s="134"/>
      <c r="C18" s="61" t="s">
        <v>119</v>
      </c>
      <c r="D18" s="60" t="s">
        <v>120</v>
      </c>
    </row>
    <row r="19" spans="1:4" ht="16.5" customHeight="1">
      <c r="A19" s="11" t="s">
        <v>4</v>
      </c>
      <c r="B19" s="12" t="s">
        <v>16</v>
      </c>
      <c r="C19" s="135" t="s">
        <v>79</v>
      </c>
      <c r="D19" s="136"/>
    </row>
    <row r="20" spans="1:4" s="5" customFormat="1" ht="16.5" customHeight="1">
      <c r="A20" s="11" t="s">
        <v>5</v>
      </c>
      <c r="B20" s="12" t="s">
        <v>17</v>
      </c>
      <c r="C20" s="137" t="s">
        <v>58</v>
      </c>
      <c r="D20" s="138"/>
    </row>
    <row r="21" spans="1:4" s="5" customFormat="1" ht="15" customHeight="1">
      <c r="A21" s="11" t="s">
        <v>6</v>
      </c>
      <c r="B21" s="12" t="s">
        <v>18</v>
      </c>
      <c r="C21" s="130" t="s">
        <v>19</v>
      </c>
      <c r="D21" s="139"/>
    </row>
    <row r="22" spans="1:4" ht="13.5" customHeight="1">
      <c r="A22" s="23"/>
      <c r="B22" s="24"/>
      <c r="C22" s="23"/>
      <c r="D22" s="23"/>
    </row>
    <row r="23" spans="1:4">
      <c r="A23" s="8" t="s">
        <v>20</v>
      </c>
      <c r="B23" s="15"/>
      <c r="C23" s="15"/>
      <c r="D23" s="15"/>
    </row>
    <row r="24" spans="1:4" ht="12.75" customHeight="1">
      <c r="A24" s="14"/>
      <c r="B24" s="15"/>
      <c r="C24" s="15"/>
      <c r="D24" s="15"/>
    </row>
    <row r="25" spans="1:4" ht="23.25">
      <c r="A25" s="6"/>
      <c r="B25" s="16" t="s">
        <v>21</v>
      </c>
      <c r="C25" s="7" t="s">
        <v>22</v>
      </c>
      <c r="D25" s="47" t="s">
        <v>23</v>
      </c>
    </row>
    <row r="26" spans="1:4" ht="30" customHeight="1">
      <c r="A26" s="131" t="s">
        <v>26</v>
      </c>
      <c r="B26" s="132"/>
      <c r="C26" s="132"/>
      <c r="D26" s="133"/>
    </row>
    <row r="27" spans="1:4" ht="12" customHeight="1">
      <c r="A27" s="44"/>
      <c r="B27" s="45"/>
      <c r="C27" s="45"/>
      <c r="D27" s="46"/>
    </row>
    <row r="28" spans="1:4">
      <c r="A28" s="7">
        <v>1</v>
      </c>
      <c r="B28" s="6" t="s">
        <v>98</v>
      </c>
      <c r="C28" s="6" t="s">
        <v>24</v>
      </c>
      <c r="D28" s="6" t="s">
        <v>25</v>
      </c>
    </row>
    <row r="29" spans="1:4" ht="14.25" customHeight="1">
      <c r="A29" s="18" t="s">
        <v>27</v>
      </c>
      <c r="B29" s="17"/>
      <c r="C29" s="17"/>
      <c r="D29" s="17"/>
    </row>
    <row r="30" spans="1:4" ht="13.5" customHeight="1">
      <c r="A30" s="7">
        <v>1</v>
      </c>
      <c r="B30" s="6" t="s">
        <v>123</v>
      </c>
      <c r="C30" s="6" t="s">
        <v>99</v>
      </c>
      <c r="D30" s="6" t="s">
        <v>100</v>
      </c>
    </row>
    <row r="31" spans="1:4">
      <c r="A31" s="18" t="s">
        <v>43</v>
      </c>
      <c r="B31" s="17"/>
      <c r="C31" s="17"/>
      <c r="D31" s="17"/>
    </row>
    <row r="32" spans="1:4">
      <c r="A32" s="18" t="s">
        <v>44</v>
      </c>
      <c r="B32" s="17"/>
      <c r="C32" s="17"/>
      <c r="D32" s="17"/>
    </row>
    <row r="33" spans="1:4">
      <c r="A33" s="7">
        <v>1</v>
      </c>
      <c r="B33" s="6" t="s">
        <v>151</v>
      </c>
      <c r="C33" s="6" t="s">
        <v>99</v>
      </c>
      <c r="D33" s="6" t="s">
        <v>28</v>
      </c>
    </row>
    <row r="34" spans="1:4">
      <c r="A34" s="18" t="s">
        <v>29</v>
      </c>
      <c r="B34" s="17"/>
      <c r="C34" s="17"/>
      <c r="D34" s="17"/>
    </row>
    <row r="35" spans="1:4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>
      <c r="A36" s="18" t="s">
        <v>32</v>
      </c>
      <c r="B36" s="17"/>
      <c r="C36" s="17"/>
      <c r="D36" s="17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 ht="7.5" customHeight="1">
      <c r="A38" s="26"/>
      <c r="B38" s="10"/>
      <c r="C38" s="10"/>
      <c r="D38" s="10"/>
    </row>
    <row r="39" spans="1:4">
      <c r="A39" s="4" t="s">
        <v>52</v>
      </c>
      <c r="B39" s="17"/>
      <c r="C39" s="17"/>
      <c r="D39" s="17"/>
    </row>
    <row r="40" spans="1:4" ht="15" customHeight="1">
      <c r="A40" s="7">
        <v>1</v>
      </c>
      <c r="B40" s="6" t="s">
        <v>34</v>
      </c>
      <c r="C40" s="126">
        <v>1956</v>
      </c>
      <c r="D40" s="125"/>
    </row>
    <row r="41" spans="1:4">
      <c r="A41" s="7">
        <v>2</v>
      </c>
      <c r="B41" s="6" t="s">
        <v>36</v>
      </c>
      <c r="C41" s="126">
        <v>6</v>
      </c>
      <c r="D41" s="125"/>
    </row>
    <row r="42" spans="1:4">
      <c r="A42" s="7">
        <v>3</v>
      </c>
      <c r="B42" s="6" t="s">
        <v>37</v>
      </c>
      <c r="C42" s="126">
        <v>8</v>
      </c>
      <c r="D42" s="125"/>
    </row>
    <row r="43" spans="1:4" ht="15" customHeight="1">
      <c r="A43" s="7">
        <v>4</v>
      </c>
      <c r="B43" s="6" t="s">
        <v>35</v>
      </c>
      <c r="C43" s="126">
        <v>1</v>
      </c>
      <c r="D43" s="125"/>
    </row>
    <row r="44" spans="1:4">
      <c r="A44" s="7">
        <v>5</v>
      </c>
      <c r="B44" s="6" t="s">
        <v>38</v>
      </c>
      <c r="C44" s="126">
        <v>0</v>
      </c>
      <c r="D44" s="125"/>
    </row>
    <row r="45" spans="1:4">
      <c r="A45" s="7">
        <v>6</v>
      </c>
      <c r="B45" s="6" t="s">
        <v>39</v>
      </c>
      <c r="C45" s="126" t="s">
        <v>168</v>
      </c>
      <c r="D45" s="125"/>
    </row>
    <row r="46" spans="1:4" ht="15" customHeight="1">
      <c r="A46" s="7">
        <v>7</v>
      </c>
      <c r="B46" s="6" t="s">
        <v>40</v>
      </c>
      <c r="C46" s="126" t="s">
        <v>152</v>
      </c>
      <c r="D46" s="125"/>
    </row>
    <row r="47" spans="1:4">
      <c r="A47" s="7">
        <v>8</v>
      </c>
      <c r="B47" s="6" t="s">
        <v>41</v>
      </c>
      <c r="C47" s="126" t="s">
        <v>169</v>
      </c>
      <c r="D47" s="125"/>
    </row>
    <row r="48" spans="1:4">
      <c r="A48" s="7">
        <v>9</v>
      </c>
      <c r="B48" s="6" t="s">
        <v>124</v>
      </c>
      <c r="C48" s="126">
        <v>278</v>
      </c>
      <c r="D48" s="127"/>
    </row>
    <row r="49" spans="1:4">
      <c r="A49" s="7">
        <v>10</v>
      </c>
      <c r="B49" s="6" t="s">
        <v>78</v>
      </c>
      <c r="C49" s="124" t="s">
        <v>122</v>
      </c>
      <c r="D49" s="125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topLeftCell="A73" workbookViewId="0">
      <selection sqref="A1:H88"/>
    </sheetView>
  </sheetViews>
  <sheetFormatPr defaultRowHeight="15"/>
  <cols>
    <col min="1" max="1" width="15.85546875" customWidth="1"/>
    <col min="2" max="2" width="13.42578125" style="28" customWidth="1"/>
    <col min="3" max="3" width="8.5703125" style="40" customWidth="1"/>
    <col min="4" max="4" width="8.28515625" customWidth="1"/>
    <col min="5" max="5" width="9" customWidth="1"/>
    <col min="6" max="6" width="9.7109375" customWidth="1"/>
    <col min="7" max="7" width="13.28515625" customWidth="1"/>
    <col min="13" max="13" width="12.28515625" customWidth="1"/>
  </cols>
  <sheetData>
    <row r="1" spans="1:26">
      <c r="A1" s="4" t="s">
        <v>42</v>
      </c>
      <c r="B1" s="62"/>
      <c r="C1" s="63"/>
      <c r="D1" s="64"/>
      <c r="E1" s="62"/>
      <c r="F1" s="62"/>
      <c r="G1" s="62"/>
      <c r="H1" s="62"/>
    </row>
    <row r="2" spans="1:26" ht="18.75" customHeight="1">
      <c r="A2" s="4" t="s">
        <v>157</v>
      </c>
      <c r="B2" s="62"/>
      <c r="C2" s="63"/>
      <c r="D2" s="64"/>
      <c r="E2" s="62"/>
      <c r="F2" s="62"/>
      <c r="G2" s="62"/>
      <c r="H2" s="62"/>
    </row>
    <row r="3" spans="1:26" ht="22.5" customHeight="1">
      <c r="A3" s="140" t="s">
        <v>158</v>
      </c>
      <c r="B3" s="140"/>
      <c r="C3" s="93"/>
      <c r="D3" s="94">
        <f>D4+D5-0.01</f>
        <v>-1694.8</v>
      </c>
      <c r="E3" s="95"/>
      <c r="F3" s="96"/>
      <c r="G3" s="96"/>
      <c r="H3" s="97"/>
      <c r="I3" s="92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7.25" customHeight="1">
      <c r="A4" s="140" t="s">
        <v>146</v>
      </c>
      <c r="B4" s="141"/>
      <c r="C4" s="93"/>
      <c r="D4" s="94">
        <v>196.23</v>
      </c>
      <c r="E4" s="95"/>
      <c r="F4" s="96"/>
      <c r="G4" s="96"/>
      <c r="H4" s="98"/>
      <c r="I4" s="92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6.5" customHeight="1">
      <c r="A5" s="140" t="s">
        <v>147</v>
      </c>
      <c r="B5" s="141"/>
      <c r="C5" s="93"/>
      <c r="D5" s="94">
        <v>-1891.02</v>
      </c>
      <c r="E5" s="95"/>
      <c r="F5" s="96"/>
      <c r="G5" s="96"/>
      <c r="H5" s="97"/>
      <c r="I5" s="9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56.25" customHeight="1">
      <c r="A6" s="150" t="s">
        <v>66</v>
      </c>
      <c r="B6" s="151"/>
      <c r="C6" s="39" t="s">
        <v>67</v>
      </c>
      <c r="D6" s="27" t="s">
        <v>68</v>
      </c>
      <c r="E6" s="27" t="s">
        <v>69</v>
      </c>
      <c r="F6" s="27" t="s">
        <v>70</v>
      </c>
      <c r="G6" s="35" t="s">
        <v>71</v>
      </c>
      <c r="H6" s="27" t="s">
        <v>72</v>
      </c>
    </row>
    <row r="7" spans="1:26" ht="17.25" customHeight="1">
      <c r="A7" s="150" t="s">
        <v>73</v>
      </c>
      <c r="B7" s="152"/>
      <c r="C7" s="67">
        <v>19.32</v>
      </c>
      <c r="D7" s="67">
        <v>-705.67</v>
      </c>
      <c r="E7" s="67">
        <f>E11+E14+E17+E20+E23</f>
        <v>1525.9800000000002</v>
      </c>
      <c r="F7" s="67">
        <f>F11+F14+F17+F20+F23</f>
        <v>1362.8899999999999</v>
      </c>
      <c r="G7" s="67">
        <f>F7</f>
        <v>1362.8899999999999</v>
      </c>
      <c r="H7" s="53">
        <f>F7-E7+D7</f>
        <v>-868.76000000000033</v>
      </c>
    </row>
    <row r="8" spans="1:26">
      <c r="A8" s="36" t="s">
        <v>74</v>
      </c>
      <c r="B8" s="37"/>
      <c r="C8" s="54">
        <f>C7-C9</f>
        <v>17.388000000000002</v>
      </c>
      <c r="D8" s="54">
        <f>D7-D9</f>
        <v>-635.10299999999995</v>
      </c>
      <c r="E8" s="54">
        <f>E7-E9</f>
        <v>1373.3820000000003</v>
      </c>
      <c r="F8" s="54">
        <f>F7-F9</f>
        <v>1226.6009999999999</v>
      </c>
      <c r="G8" s="54">
        <f>G7-G9</f>
        <v>1226.6009999999999</v>
      </c>
      <c r="H8" s="53">
        <f t="shared" ref="H8:H9" si="0">F8-E8+D8</f>
        <v>-781.88400000000036</v>
      </c>
    </row>
    <row r="9" spans="1:26">
      <c r="A9" s="149" t="s">
        <v>75</v>
      </c>
      <c r="B9" s="146"/>
      <c r="C9" s="54">
        <f>C7*10%</f>
        <v>1.9320000000000002</v>
      </c>
      <c r="D9" s="54">
        <f>D7*10%</f>
        <v>-70.566999999999993</v>
      </c>
      <c r="E9" s="54">
        <f>E7*10%</f>
        <v>152.59800000000004</v>
      </c>
      <c r="F9" s="54">
        <f>F7*10%</f>
        <v>136.28899999999999</v>
      </c>
      <c r="G9" s="54">
        <f>G7*10%</f>
        <v>136.28899999999999</v>
      </c>
      <c r="H9" s="53">
        <f t="shared" si="0"/>
        <v>-86.876000000000047</v>
      </c>
    </row>
    <row r="10" spans="1:26" ht="12.75" customHeight="1">
      <c r="A10" s="153" t="s">
        <v>76</v>
      </c>
      <c r="B10" s="154"/>
      <c r="C10" s="154"/>
      <c r="D10" s="154"/>
      <c r="E10" s="154"/>
      <c r="F10" s="154"/>
      <c r="G10" s="154"/>
      <c r="H10" s="152"/>
    </row>
    <row r="11" spans="1:26">
      <c r="A11" s="155" t="s">
        <v>55</v>
      </c>
      <c r="B11" s="156"/>
      <c r="C11" s="67">
        <v>5.65</v>
      </c>
      <c r="D11" s="68">
        <v>-242.74</v>
      </c>
      <c r="E11" s="68">
        <v>541.54999999999995</v>
      </c>
      <c r="F11" s="68">
        <v>482.81</v>
      </c>
      <c r="G11" s="68">
        <f>F11</f>
        <v>482.81</v>
      </c>
      <c r="H11" s="54">
        <f>F11-E11+D11</f>
        <v>-301.47999999999996</v>
      </c>
    </row>
    <row r="12" spans="1:26">
      <c r="A12" s="36" t="s">
        <v>74</v>
      </c>
      <c r="B12" s="37"/>
      <c r="C12" s="54">
        <f>C11-C13</f>
        <v>5.085</v>
      </c>
      <c r="D12" s="54">
        <v>-181.83</v>
      </c>
      <c r="E12" s="54">
        <f>E11-E13</f>
        <v>487.39499999999998</v>
      </c>
      <c r="F12" s="54">
        <f>F11-F13</f>
        <v>434.529</v>
      </c>
      <c r="G12" s="54">
        <f>G11-G13</f>
        <v>434.529</v>
      </c>
      <c r="H12" s="54">
        <f t="shared" ref="H12:H26" si="1">F12-E12+D12</f>
        <v>-234.696</v>
      </c>
    </row>
    <row r="13" spans="1:26">
      <c r="A13" s="149" t="s">
        <v>75</v>
      </c>
      <c r="B13" s="146"/>
      <c r="C13" s="54">
        <f>C11*10%</f>
        <v>0.56500000000000006</v>
      </c>
      <c r="D13" s="54">
        <v>-20.21</v>
      </c>
      <c r="E13" s="54">
        <f>E11*10%</f>
        <v>54.155000000000001</v>
      </c>
      <c r="F13" s="54">
        <f>F11*10%</f>
        <v>48.281000000000006</v>
      </c>
      <c r="G13" s="54">
        <f>G11*10%</f>
        <v>48.281000000000006</v>
      </c>
      <c r="H13" s="54">
        <f t="shared" si="1"/>
        <v>-26.083999999999996</v>
      </c>
    </row>
    <row r="14" spans="1:26" ht="23.25" customHeight="1">
      <c r="A14" s="155" t="s">
        <v>45</v>
      </c>
      <c r="B14" s="156"/>
      <c r="C14" s="67">
        <v>3.45</v>
      </c>
      <c r="D14" s="68">
        <v>-147.68</v>
      </c>
      <c r="E14" s="68">
        <v>330.68</v>
      </c>
      <c r="F14" s="68">
        <v>294.83999999999997</v>
      </c>
      <c r="G14" s="68">
        <f>F14</f>
        <v>294.83999999999997</v>
      </c>
      <c r="H14" s="54">
        <f t="shared" si="1"/>
        <v>-183.52000000000004</v>
      </c>
    </row>
    <row r="15" spans="1:26">
      <c r="A15" s="36" t="s">
        <v>74</v>
      </c>
      <c r="B15" s="37"/>
      <c r="C15" s="54">
        <f>C14-C16</f>
        <v>3.105</v>
      </c>
      <c r="D15" s="54">
        <f>D14-D16</f>
        <v>-132.91200000000001</v>
      </c>
      <c r="E15" s="54">
        <f>E14-E16</f>
        <v>297.61200000000002</v>
      </c>
      <c r="F15" s="54">
        <f>F14-F16</f>
        <v>265.35599999999999</v>
      </c>
      <c r="G15" s="54">
        <f>G14-G16</f>
        <v>265.35599999999999</v>
      </c>
      <c r="H15" s="54">
        <f t="shared" si="1"/>
        <v>-165.16800000000003</v>
      </c>
    </row>
    <row r="16" spans="1:26" ht="15" customHeight="1">
      <c r="A16" s="149" t="s">
        <v>75</v>
      </c>
      <c r="B16" s="146"/>
      <c r="C16" s="54">
        <f>C14*10%</f>
        <v>0.34500000000000003</v>
      </c>
      <c r="D16" s="54">
        <f>D14*10%</f>
        <v>-14.768000000000001</v>
      </c>
      <c r="E16" s="54">
        <f>E14*10%</f>
        <v>33.068000000000005</v>
      </c>
      <c r="F16" s="54">
        <f>F14*10%</f>
        <v>29.483999999999998</v>
      </c>
      <c r="G16" s="54">
        <f>G14*10%</f>
        <v>29.483999999999998</v>
      </c>
      <c r="H16" s="54">
        <f t="shared" si="1"/>
        <v>-18.352000000000007</v>
      </c>
    </row>
    <row r="17" spans="1:9" ht="12" customHeight="1">
      <c r="A17" s="155" t="s">
        <v>56</v>
      </c>
      <c r="B17" s="156"/>
      <c r="C17" s="69">
        <v>2.37</v>
      </c>
      <c r="D17" s="68">
        <v>-101.53</v>
      </c>
      <c r="E17" s="68">
        <v>227.16</v>
      </c>
      <c r="F17" s="68">
        <v>202.54</v>
      </c>
      <c r="G17" s="68">
        <f>F17</f>
        <v>202.54</v>
      </c>
      <c r="H17" s="54">
        <f t="shared" si="1"/>
        <v>-126.15</v>
      </c>
    </row>
    <row r="18" spans="1:9" ht="13.5" customHeight="1">
      <c r="A18" s="36" t="s">
        <v>74</v>
      </c>
      <c r="B18" s="37"/>
      <c r="C18" s="54">
        <f>C17-C19</f>
        <v>2.133</v>
      </c>
      <c r="D18" s="54">
        <f>D17-D19</f>
        <v>-91.376999999999995</v>
      </c>
      <c r="E18" s="54">
        <f>E17-E19</f>
        <v>204.44399999999999</v>
      </c>
      <c r="F18" s="54">
        <f>F17-F19</f>
        <v>182.286</v>
      </c>
      <c r="G18" s="54">
        <f>G17-G19</f>
        <v>182.286</v>
      </c>
      <c r="H18" s="54">
        <f t="shared" si="1"/>
        <v>-113.53499999999998</v>
      </c>
    </row>
    <row r="19" spans="1:9" ht="12.75" customHeight="1">
      <c r="A19" s="149" t="s">
        <v>75</v>
      </c>
      <c r="B19" s="146"/>
      <c r="C19" s="54">
        <f>C17*10%</f>
        <v>0.23700000000000002</v>
      </c>
      <c r="D19" s="54">
        <f>D17*10%</f>
        <v>-10.153</v>
      </c>
      <c r="E19" s="54">
        <f>E17*10%</f>
        <v>22.716000000000001</v>
      </c>
      <c r="F19" s="54">
        <f>F17*10%</f>
        <v>20.254000000000001</v>
      </c>
      <c r="G19" s="54">
        <f>G17*10%</f>
        <v>20.254000000000001</v>
      </c>
      <c r="H19" s="54">
        <f t="shared" si="1"/>
        <v>-12.615</v>
      </c>
    </row>
    <row r="20" spans="1:9" ht="14.25" customHeight="1">
      <c r="A20" s="9" t="s">
        <v>101</v>
      </c>
      <c r="B20" s="38"/>
      <c r="C20" s="53">
        <v>3.65</v>
      </c>
      <c r="D20" s="54">
        <v>-153.9</v>
      </c>
      <c r="E20" s="54">
        <f>42.17+10.54+8.63+288.51</f>
        <v>349.85</v>
      </c>
      <c r="F20" s="54">
        <f>37.6+9.4+7.69+257.18</f>
        <v>311.87</v>
      </c>
      <c r="G20" s="54">
        <f>F20</f>
        <v>311.87</v>
      </c>
      <c r="H20" s="54">
        <f t="shared" si="1"/>
        <v>-191.88000000000002</v>
      </c>
    </row>
    <row r="21" spans="1:9" ht="14.25" customHeight="1">
      <c r="A21" s="36" t="s">
        <v>74</v>
      </c>
      <c r="B21" s="37"/>
      <c r="C21" s="54">
        <f>C20-C22</f>
        <v>3.2850000000000001</v>
      </c>
      <c r="D21" s="54">
        <f>D20-D22</f>
        <v>-138.51</v>
      </c>
      <c r="E21" s="54">
        <f>E20-E22</f>
        <v>314.86500000000001</v>
      </c>
      <c r="F21" s="54">
        <f>F20-F22</f>
        <v>280.68299999999999</v>
      </c>
      <c r="G21" s="54">
        <f>G20-G22</f>
        <v>280.68299999999999</v>
      </c>
      <c r="H21" s="54">
        <f t="shared" si="1"/>
        <v>-172.69200000000001</v>
      </c>
    </row>
    <row r="22" spans="1:9">
      <c r="A22" s="149" t="s">
        <v>75</v>
      </c>
      <c r="B22" s="146"/>
      <c r="C22" s="54">
        <f>C20*10%</f>
        <v>0.36499999999999999</v>
      </c>
      <c r="D22" s="54">
        <f>D20*10%</f>
        <v>-15.39</v>
      </c>
      <c r="E22" s="54">
        <f>E20*10%</f>
        <v>34.985000000000007</v>
      </c>
      <c r="F22" s="54">
        <f>F20*10%</f>
        <v>31.187000000000001</v>
      </c>
      <c r="G22" s="54">
        <f>G20*10%</f>
        <v>31.187000000000001</v>
      </c>
      <c r="H22" s="54">
        <f t="shared" si="1"/>
        <v>-19.188000000000006</v>
      </c>
    </row>
    <row r="23" spans="1:9" ht="14.25" customHeight="1">
      <c r="A23" s="159" t="s">
        <v>46</v>
      </c>
      <c r="B23" s="160"/>
      <c r="C23" s="163">
        <v>4.2</v>
      </c>
      <c r="D23" s="157">
        <v>-59.8</v>
      </c>
      <c r="E23" s="157">
        <v>76.739999999999995</v>
      </c>
      <c r="F23" s="157">
        <v>70.83</v>
      </c>
      <c r="G23" s="157">
        <f>F23</f>
        <v>70.83</v>
      </c>
      <c r="H23" s="54">
        <f t="shared" si="1"/>
        <v>-65.709999999999994</v>
      </c>
    </row>
    <row r="24" spans="1:9" ht="0.75" hidden="1" customHeight="1">
      <c r="A24" s="161"/>
      <c r="B24" s="162"/>
      <c r="C24" s="164"/>
      <c r="D24" s="158"/>
      <c r="E24" s="158"/>
      <c r="F24" s="158"/>
      <c r="G24" s="158"/>
      <c r="H24" s="54">
        <f t="shared" si="1"/>
        <v>0</v>
      </c>
    </row>
    <row r="25" spans="1:9">
      <c r="A25" s="36" t="s">
        <v>74</v>
      </c>
      <c r="B25" s="37"/>
      <c r="C25" s="54">
        <f>C23-C26</f>
        <v>3.7800000000000002</v>
      </c>
      <c r="D25" s="54">
        <f>D23-D26</f>
        <v>-53.819999999999993</v>
      </c>
      <c r="E25" s="54">
        <f>E23-E26</f>
        <v>69.066000000000003</v>
      </c>
      <c r="F25" s="54">
        <f>F23-F26</f>
        <v>63.747</v>
      </c>
      <c r="G25" s="54">
        <f>G23-G26</f>
        <v>63.747</v>
      </c>
      <c r="H25" s="54">
        <f t="shared" si="1"/>
        <v>-59.138999999999996</v>
      </c>
    </row>
    <row r="26" spans="1:9">
      <c r="A26" s="149" t="s">
        <v>75</v>
      </c>
      <c r="B26" s="146"/>
      <c r="C26" s="54">
        <f>C23*10%</f>
        <v>0.42000000000000004</v>
      </c>
      <c r="D26" s="54">
        <f>D23*10%</f>
        <v>-5.98</v>
      </c>
      <c r="E26" s="54">
        <f>E23*10%</f>
        <v>7.6739999999999995</v>
      </c>
      <c r="F26" s="54">
        <f>F23*10%</f>
        <v>7.0830000000000002</v>
      </c>
      <c r="G26" s="54">
        <f>G23*10%</f>
        <v>7.0830000000000002</v>
      </c>
      <c r="H26" s="54">
        <f t="shared" si="1"/>
        <v>-6.5709999999999997</v>
      </c>
    </row>
    <row r="27" spans="1:9" s="105" customFormat="1" ht="9" customHeight="1">
      <c r="A27" s="99"/>
      <c r="B27" s="100"/>
      <c r="C27" s="101"/>
      <c r="D27" s="102"/>
      <c r="E27" s="101"/>
      <c r="F27" s="101"/>
      <c r="G27" s="103"/>
      <c r="H27" s="104"/>
    </row>
    <row r="28" spans="1:9" ht="11.25" customHeight="1">
      <c r="A28" s="150" t="s">
        <v>47</v>
      </c>
      <c r="B28" s="152"/>
      <c r="C28" s="53">
        <v>7.26</v>
      </c>
      <c r="D28" s="53">
        <v>-1135.18</v>
      </c>
      <c r="E28" s="53">
        <f>507.05+36.07</f>
        <v>543.12</v>
      </c>
      <c r="F28" s="53">
        <f>452.08+33.29</f>
        <v>485.37</v>
      </c>
      <c r="G28" s="66">
        <f>G29+G30</f>
        <v>170.98700000000002</v>
      </c>
      <c r="H28" s="53">
        <f>F28-E28-G28+D28+F28</f>
        <v>-878.54700000000014</v>
      </c>
    </row>
    <row r="29" spans="1:9" ht="14.25" customHeight="1">
      <c r="A29" s="36" t="s">
        <v>77</v>
      </c>
      <c r="B29" s="37"/>
      <c r="C29" s="54">
        <f>C28-C30</f>
        <v>6.5339999999999998</v>
      </c>
      <c r="D29" s="54">
        <v>-1118.1199999999999</v>
      </c>
      <c r="E29" s="54">
        <f>E28-E30</f>
        <v>488.80799999999999</v>
      </c>
      <c r="F29" s="54">
        <f>F28-F30</f>
        <v>436.83299999999997</v>
      </c>
      <c r="G29" s="123">
        <v>122.45</v>
      </c>
      <c r="H29" s="53">
        <f t="shared" ref="H29:H30" si="2">F29-E29-G29+D29+F29</f>
        <v>-855.71199999999988</v>
      </c>
      <c r="I29" t="s">
        <v>153</v>
      </c>
    </row>
    <row r="30" spans="1:9" ht="12.75" customHeight="1">
      <c r="A30" s="149" t="s">
        <v>75</v>
      </c>
      <c r="B30" s="146"/>
      <c r="C30" s="54">
        <f>C28*10%</f>
        <v>0.72599999999999998</v>
      </c>
      <c r="D30" s="54">
        <v>-17.05</v>
      </c>
      <c r="E30" s="54">
        <f>E28*10%</f>
        <v>54.312000000000005</v>
      </c>
      <c r="F30" s="54">
        <f>F28*10%</f>
        <v>48.537000000000006</v>
      </c>
      <c r="G30" s="54">
        <f>F30</f>
        <v>48.537000000000006</v>
      </c>
      <c r="H30" s="53">
        <f t="shared" si="2"/>
        <v>-22.825000000000003</v>
      </c>
    </row>
    <row r="31" spans="1:9" s="4" customFormat="1" ht="12.75" customHeight="1">
      <c r="A31" s="190" t="s">
        <v>162</v>
      </c>
      <c r="B31" s="191"/>
      <c r="C31" s="96"/>
      <c r="D31" s="95">
        <v>0</v>
      </c>
      <c r="E31" s="96">
        <f>E33+E34+E35+E36</f>
        <v>133.94999999999999</v>
      </c>
      <c r="F31" s="96">
        <f t="shared" ref="F31:H31" si="3">F33+F34+F35+F36</f>
        <v>110.75000000000001</v>
      </c>
      <c r="G31" s="96">
        <f t="shared" si="3"/>
        <v>110.75000000000001</v>
      </c>
      <c r="H31" s="95">
        <f t="shared" si="3"/>
        <v>-23.199999999999996</v>
      </c>
    </row>
    <row r="32" spans="1:9" ht="12.75" customHeight="1">
      <c r="A32" s="121" t="s">
        <v>163</v>
      </c>
      <c r="B32" s="100"/>
      <c r="C32" s="101"/>
      <c r="D32" s="104">
        <v>0</v>
      </c>
      <c r="E32" s="101"/>
      <c r="F32" s="101"/>
      <c r="G32" s="120"/>
      <c r="H32" s="95"/>
    </row>
    <row r="33" spans="1:33" ht="12.75" customHeight="1">
      <c r="A33" s="192" t="s">
        <v>164</v>
      </c>
      <c r="B33" s="193"/>
      <c r="C33" s="101"/>
      <c r="D33" s="104">
        <v>0</v>
      </c>
      <c r="E33" s="101">
        <v>9.52</v>
      </c>
      <c r="F33" s="101">
        <v>7.87</v>
      </c>
      <c r="G33" s="120">
        <v>7.87</v>
      </c>
      <c r="H33" s="53">
        <f t="shared" ref="H33:H36" si="4">F33-E33-G33+D33+F33</f>
        <v>-1.6499999999999995</v>
      </c>
    </row>
    <row r="34" spans="1:33" ht="12.75" customHeight="1">
      <c r="A34" s="192" t="s">
        <v>165</v>
      </c>
      <c r="B34" s="193"/>
      <c r="C34" s="101"/>
      <c r="D34" s="104">
        <v>0</v>
      </c>
      <c r="E34" s="101">
        <v>0</v>
      </c>
      <c r="F34" s="101">
        <v>0</v>
      </c>
      <c r="G34" s="120">
        <v>0</v>
      </c>
      <c r="H34" s="53">
        <f t="shared" si="4"/>
        <v>0</v>
      </c>
    </row>
    <row r="35" spans="1:33" ht="12.75" customHeight="1">
      <c r="A35" s="192" t="s">
        <v>166</v>
      </c>
      <c r="B35" s="193"/>
      <c r="C35" s="101"/>
      <c r="D35" s="104">
        <v>0</v>
      </c>
      <c r="E35" s="101">
        <v>121.2</v>
      </c>
      <c r="F35" s="101">
        <v>100.26</v>
      </c>
      <c r="G35" s="120">
        <v>100.26</v>
      </c>
      <c r="H35" s="53">
        <f t="shared" si="4"/>
        <v>-20.939999999999998</v>
      </c>
    </row>
    <row r="36" spans="1:33" ht="12.75" customHeight="1">
      <c r="A36" s="192" t="s">
        <v>167</v>
      </c>
      <c r="B36" s="193"/>
      <c r="C36" s="101"/>
      <c r="D36" s="104">
        <v>0</v>
      </c>
      <c r="E36" s="101">
        <v>3.23</v>
      </c>
      <c r="F36" s="101">
        <v>2.62</v>
      </c>
      <c r="G36" s="120">
        <v>2.62</v>
      </c>
      <c r="H36" s="53">
        <f t="shared" si="4"/>
        <v>-0.60999999999999988</v>
      </c>
    </row>
    <row r="37" spans="1:33" s="105" customFormat="1">
      <c r="A37" s="106" t="s">
        <v>125</v>
      </c>
      <c r="B37" s="107"/>
      <c r="C37" s="96"/>
      <c r="D37" s="108"/>
      <c r="E37" s="96">
        <f>E7+E28+E31</f>
        <v>2203.0500000000002</v>
      </c>
      <c r="F37" s="96">
        <f t="shared" ref="F37:G37" si="5">F7+F28+F31</f>
        <v>1959.0099999999998</v>
      </c>
      <c r="G37" s="96">
        <f t="shared" si="5"/>
        <v>1644.627</v>
      </c>
      <c r="H37" s="95"/>
      <c r="I37" s="110"/>
      <c r="J37" s="110"/>
    </row>
    <row r="38" spans="1:33" s="105" customFormat="1" ht="12.75" customHeight="1">
      <c r="A38" s="106" t="s">
        <v>126</v>
      </c>
      <c r="B38" s="107"/>
      <c r="C38" s="96"/>
      <c r="D38" s="108"/>
      <c r="E38" s="96"/>
      <c r="F38" s="96"/>
      <c r="G38" s="109"/>
      <c r="H38" s="95"/>
      <c r="I38" s="110"/>
      <c r="J38" s="110"/>
    </row>
    <row r="39" spans="1:33" s="4" customFormat="1" ht="26.25" customHeight="1">
      <c r="A39" s="173" t="s">
        <v>130</v>
      </c>
      <c r="B39" s="174"/>
      <c r="C39" s="74" t="s">
        <v>129</v>
      </c>
      <c r="D39" s="53">
        <v>1.49</v>
      </c>
      <c r="E39" s="53">
        <v>0</v>
      </c>
      <c r="F39" s="53">
        <v>0</v>
      </c>
      <c r="G39" s="70">
        <f>G40</f>
        <v>0</v>
      </c>
      <c r="H39" s="53">
        <f t="shared" ref="H39:H47" si="6">F39-E39-G39+D39+F39</f>
        <v>1.49</v>
      </c>
      <c r="I39" s="4" t="s">
        <v>153</v>
      </c>
    </row>
    <row r="40" spans="1:33" ht="12" customHeight="1">
      <c r="A40" s="165" t="s">
        <v>48</v>
      </c>
      <c r="B40" s="166"/>
      <c r="C40" s="54"/>
      <c r="D40" s="54">
        <v>0</v>
      </c>
      <c r="E40" s="54">
        <f>E39*17%</f>
        <v>0</v>
      </c>
      <c r="F40" s="54">
        <f>F39*17%</f>
        <v>0</v>
      </c>
      <c r="G40" s="65">
        <f>F40</f>
        <v>0</v>
      </c>
      <c r="H40" s="53">
        <f t="shared" si="6"/>
        <v>0</v>
      </c>
    </row>
    <row r="41" spans="1:33" s="85" customFormat="1" ht="24" customHeight="1">
      <c r="A41" s="147" t="s">
        <v>142</v>
      </c>
      <c r="B41" s="148"/>
      <c r="C41" s="82"/>
      <c r="D41" s="82">
        <v>8.8000000000000007</v>
      </c>
      <c r="E41" s="82">
        <v>72.09</v>
      </c>
      <c r="F41" s="82">
        <v>35.24</v>
      </c>
      <c r="G41" s="81">
        <f>G42+G43</f>
        <v>5.990800000000001</v>
      </c>
      <c r="H41" s="53">
        <f t="shared" si="6"/>
        <v>1.1991999999999976</v>
      </c>
    </row>
    <row r="42" spans="1:33">
      <c r="A42" s="36" t="s">
        <v>77</v>
      </c>
      <c r="B42" s="37"/>
      <c r="C42" s="91"/>
      <c r="D42" s="7">
        <v>10.26</v>
      </c>
      <c r="E42" s="54">
        <f>E41-E43</f>
        <v>59.834699999999998</v>
      </c>
      <c r="F42" s="54">
        <f>F41-F43</f>
        <v>29.249200000000002</v>
      </c>
      <c r="G42" s="122">
        <v>0</v>
      </c>
      <c r="H42" s="53">
        <f t="shared" si="6"/>
        <v>8.9237000000000037</v>
      </c>
      <c r="I42" t="s">
        <v>153</v>
      </c>
    </row>
    <row r="43" spans="1:33" s="89" customFormat="1" ht="14.25" customHeight="1">
      <c r="A43" s="88" t="s">
        <v>57</v>
      </c>
      <c r="B43" s="88"/>
      <c r="C43" s="54"/>
      <c r="D43" s="54">
        <v>-7.46</v>
      </c>
      <c r="E43" s="54">
        <f>E41*17%</f>
        <v>12.255300000000002</v>
      </c>
      <c r="F43" s="54">
        <f>F41*17%</f>
        <v>5.990800000000001</v>
      </c>
      <c r="G43" s="54">
        <f>F43</f>
        <v>5.990800000000001</v>
      </c>
      <c r="H43" s="53">
        <f t="shared" si="6"/>
        <v>-13.724500000000003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</row>
    <row r="44" spans="1:33" s="85" customFormat="1" ht="23.25" customHeight="1">
      <c r="A44" s="173" t="s">
        <v>143</v>
      </c>
      <c r="B44" s="174"/>
      <c r="C44" s="82"/>
      <c r="D44" s="82">
        <v>1.6</v>
      </c>
      <c r="E44" s="82">
        <v>942.69</v>
      </c>
      <c r="F44" s="82">
        <v>829.15</v>
      </c>
      <c r="G44" s="81">
        <f>G46+G45</f>
        <v>389.70049999999998</v>
      </c>
      <c r="H44" s="53">
        <f t="shared" si="6"/>
        <v>327.50949999999995</v>
      </c>
    </row>
    <row r="45" spans="1:33">
      <c r="A45" s="36" t="s">
        <v>77</v>
      </c>
      <c r="B45" s="37"/>
      <c r="C45" s="91"/>
      <c r="D45" s="7">
        <v>42.15</v>
      </c>
      <c r="E45" s="54">
        <f>E44-E46</f>
        <v>499.62570000000005</v>
      </c>
      <c r="F45" s="54">
        <f>F44-F46</f>
        <v>439.4495</v>
      </c>
      <c r="G45" s="122">
        <v>0</v>
      </c>
      <c r="H45" s="53">
        <f t="shared" si="6"/>
        <v>421.42329999999993</v>
      </c>
      <c r="I45" t="s">
        <v>153</v>
      </c>
    </row>
    <row r="46" spans="1:33" s="85" customFormat="1" ht="18" customHeight="1">
      <c r="A46" s="86" t="s">
        <v>102</v>
      </c>
      <c r="B46" s="87"/>
      <c r="C46" s="80"/>
      <c r="D46" s="80">
        <v>-40.549999999999997</v>
      </c>
      <c r="E46" s="80">
        <f>E44*47%</f>
        <v>443.0643</v>
      </c>
      <c r="F46" s="80">
        <f>F44*47%</f>
        <v>389.70049999999998</v>
      </c>
      <c r="G46" s="79">
        <f>F46</f>
        <v>389.70049999999998</v>
      </c>
      <c r="H46" s="53">
        <f t="shared" si="6"/>
        <v>-93.913800000000037</v>
      </c>
    </row>
    <row r="47" spans="1:33" s="85" customFormat="1" ht="46.5" customHeight="1">
      <c r="A47" s="173" t="s">
        <v>148</v>
      </c>
      <c r="B47" s="174"/>
      <c r="C47" s="119" t="s">
        <v>171</v>
      </c>
      <c r="D47" s="82">
        <v>8.16</v>
      </c>
      <c r="E47" s="82">
        <v>150</v>
      </c>
      <c r="F47" s="82">
        <v>150</v>
      </c>
      <c r="G47" s="81">
        <f>G50+G48</f>
        <v>18</v>
      </c>
      <c r="H47" s="82">
        <f t="shared" si="6"/>
        <v>140.16</v>
      </c>
      <c r="L47" s="118"/>
    </row>
    <row r="48" spans="1:33" ht="11.25" customHeight="1">
      <c r="A48" s="36" t="s">
        <v>141</v>
      </c>
      <c r="B48" s="37"/>
      <c r="C48" s="91"/>
      <c r="D48" s="54">
        <v>142.32</v>
      </c>
      <c r="E48" s="54">
        <f>E47-E50</f>
        <v>132</v>
      </c>
      <c r="F48" s="54">
        <f>F47-F50</f>
        <v>132</v>
      </c>
      <c r="G48" s="122">
        <v>0</v>
      </c>
      <c r="H48" s="53">
        <f>F48-E48-G48+D48+F48</f>
        <v>274.32</v>
      </c>
      <c r="I48" t="s">
        <v>153</v>
      </c>
    </row>
    <row r="49" spans="1:26" ht="12" customHeight="1">
      <c r="A49" s="155" t="s">
        <v>150</v>
      </c>
      <c r="B49" s="169"/>
      <c r="C49" s="91"/>
      <c r="D49" s="7">
        <v>0</v>
      </c>
      <c r="E49" s="54">
        <v>0</v>
      </c>
      <c r="F49" s="54">
        <v>0</v>
      </c>
      <c r="G49" s="117">
        <v>0</v>
      </c>
      <c r="H49" s="54">
        <v>0</v>
      </c>
    </row>
    <row r="50" spans="1:26" s="85" customFormat="1" ht="23.25" customHeight="1">
      <c r="A50" s="185" t="s">
        <v>149</v>
      </c>
      <c r="B50" s="169"/>
      <c r="C50" s="53"/>
      <c r="D50" s="53">
        <v>-2.16</v>
      </c>
      <c r="E50" s="53">
        <f>E47*12%</f>
        <v>18</v>
      </c>
      <c r="F50" s="53">
        <f>F47*12%</f>
        <v>18</v>
      </c>
      <c r="G50" s="66">
        <f>F50</f>
        <v>18</v>
      </c>
      <c r="H50" s="53">
        <f>F50-E50-G50+D50+F50</f>
        <v>-2.16</v>
      </c>
    </row>
    <row r="51" spans="1:26" s="105" customFormat="1">
      <c r="A51" s="175" t="s">
        <v>127</v>
      </c>
      <c r="B51" s="176"/>
      <c r="C51" s="96"/>
      <c r="D51" s="108"/>
      <c r="E51" s="96">
        <f>E39+E41+E44+E47</f>
        <v>1164.7800000000002</v>
      </c>
      <c r="F51" s="96">
        <f>F39+F41+F44+F47+F49</f>
        <v>1014.39</v>
      </c>
      <c r="G51" s="96">
        <f>G39+G41+G44+G47+G49</f>
        <v>413.69129999999996</v>
      </c>
      <c r="H51" s="95"/>
    </row>
    <row r="52" spans="1:26" s="105" customFormat="1">
      <c r="A52" s="175" t="s">
        <v>144</v>
      </c>
      <c r="B52" s="176"/>
      <c r="C52" s="96"/>
      <c r="D52" s="108"/>
      <c r="E52" s="96">
        <f>E37+E51</f>
        <v>3367.8300000000004</v>
      </c>
      <c r="F52" s="96">
        <f>F37+F51</f>
        <v>2973.3999999999996</v>
      </c>
      <c r="G52" s="96">
        <f>G37+G51</f>
        <v>2058.3182999999999</v>
      </c>
      <c r="H52" s="95"/>
    </row>
    <row r="53" spans="1:26" s="105" customFormat="1" ht="14.25" customHeight="1">
      <c r="A53" s="175" t="s">
        <v>145</v>
      </c>
      <c r="B53" s="176"/>
      <c r="C53" s="96"/>
      <c r="D53" s="95">
        <f>D3</f>
        <v>-1694.8</v>
      </c>
      <c r="E53" s="96"/>
      <c r="F53" s="96"/>
      <c r="G53" s="96"/>
      <c r="H53" s="111">
        <f>F52-E52+D53+F52-G52</f>
        <v>-1174.1483000000007</v>
      </c>
    </row>
    <row r="54" spans="1:26" s="105" customFormat="1" ht="20.25" customHeight="1">
      <c r="A54" s="140" t="s">
        <v>159</v>
      </c>
      <c r="B54" s="140"/>
      <c r="C54" s="93"/>
      <c r="D54" s="93"/>
      <c r="E54" s="95"/>
      <c r="F54" s="96"/>
      <c r="G54" s="96"/>
      <c r="H54" s="97">
        <f>(H55+H56)</f>
        <v>-1174.1483000000007</v>
      </c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s="105" customFormat="1" ht="18" customHeight="1">
      <c r="A55" s="140" t="s">
        <v>146</v>
      </c>
      <c r="B55" s="141"/>
      <c r="C55" s="93"/>
      <c r="D55" s="93"/>
      <c r="E55" s="95"/>
      <c r="F55" s="96"/>
      <c r="G55" s="96"/>
      <c r="H55" s="114">
        <f>H39+H42+H45+H48</f>
        <v>706.15699999999993</v>
      </c>
      <c r="I55" s="113"/>
      <c r="J55" s="113"/>
      <c r="K55" s="113" t="s">
        <v>155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s="105" customFormat="1" ht="21" customHeight="1">
      <c r="A56" s="188" t="s">
        <v>147</v>
      </c>
      <c r="B56" s="189"/>
      <c r="C56" s="93"/>
      <c r="D56" s="93"/>
      <c r="E56" s="95"/>
      <c r="F56" s="96"/>
      <c r="G56" s="96"/>
      <c r="H56" s="114">
        <f>H7+H28+H31+H43+H46+H50</f>
        <v>-1880.3053000000007</v>
      </c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26.25" customHeight="1">
      <c r="A57" s="177" t="s">
        <v>128</v>
      </c>
      <c r="B57" s="178"/>
      <c r="C57" s="178"/>
      <c r="D57" s="178"/>
      <c r="E57" s="178"/>
      <c r="F57" s="178"/>
      <c r="G57" s="178"/>
      <c r="H57" s="178"/>
    </row>
    <row r="58" spans="1:26" ht="14.25" customHeight="1">
      <c r="H58" s="17"/>
    </row>
    <row r="59" spans="1:26">
      <c r="A59" s="19" t="s">
        <v>160</v>
      </c>
      <c r="D59" s="21"/>
      <c r="E59" s="21"/>
      <c r="F59" s="21"/>
      <c r="G59" s="21"/>
    </row>
    <row r="60" spans="1:26">
      <c r="A60" s="145" t="s">
        <v>59</v>
      </c>
      <c r="B60" s="146"/>
      <c r="C60" s="146"/>
      <c r="D60" s="127"/>
      <c r="E60" s="29" t="s">
        <v>60</v>
      </c>
      <c r="F60" s="29" t="s">
        <v>61</v>
      </c>
      <c r="G60" s="29" t="s">
        <v>62</v>
      </c>
      <c r="H60" s="77" t="s">
        <v>132</v>
      </c>
      <c r="K60" t="s">
        <v>155</v>
      </c>
    </row>
    <row r="61" spans="1:26" ht="15.75" customHeight="1">
      <c r="A61" s="167" t="s">
        <v>172</v>
      </c>
      <c r="B61" s="168"/>
      <c r="C61" s="168"/>
      <c r="D61" s="169"/>
      <c r="E61" s="43" t="s">
        <v>173</v>
      </c>
      <c r="F61" s="29" t="s">
        <v>131</v>
      </c>
      <c r="G61" s="84">
        <v>39.1</v>
      </c>
      <c r="H61" s="6" t="s">
        <v>135</v>
      </c>
      <c r="I61" s="17" t="s">
        <v>153</v>
      </c>
      <c r="J61" s="51"/>
    </row>
    <row r="62" spans="1:26">
      <c r="A62" s="170" t="s">
        <v>174</v>
      </c>
      <c r="B62" s="171"/>
      <c r="C62" s="171"/>
      <c r="D62" s="172"/>
      <c r="E62" s="29" t="s">
        <v>173</v>
      </c>
      <c r="F62" s="29" t="s">
        <v>133</v>
      </c>
      <c r="G62" s="84">
        <v>18</v>
      </c>
      <c r="H62" s="83" t="s">
        <v>175</v>
      </c>
      <c r="I62" s="17" t="s">
        <v>153</v>
      </c>
      <c r="L62" s="51"/>
    </row>
    <row r="63" spans="1:26">
      <c r="A63" s="170" t="s">
        <v>176</v>
      </c>
      <c r="B63" s="171"/>
      <c r="C63" s="171"/>
      <c r="D63" s="172"/>
      <c r="E63" s="29" t="s">
        <v>154</v>
      </c>
      <c r="F63" s="29" t="s">
        <v>177</v>
      </c>
      <c r="G63" s="84">
        <v>5.76</v>
      </c>
      <c r="H63" s="6" t="s">
        <v>135</v>
      </c>
      <c r="I63" s="17" t="s">
        <v>153</v>
      </c>
      <c r="L63" s="51"/>
    </row>
    <row r="64" spans="1:26" ht="24.75" customHeight="1">
      <c r="A64" s="186" t="s">
        <v>170</v>
      </c>
      <c r="B64" s="187"/>
      <c r="C64" s="187"/>
      <c r="D64" s="174"/>
      <c r="E64" s="30" t="s">
        <v>103</v>
      </c>
      <c r="F64" s="29" t="s">
        <v>133</v>
      </c>
      <c r="G64" s="31">
        <v>0.61</v>
      </c>
      <c r="H64" s="83" t="s">
        <v>137</v>
      </c>
      <c r="I64" s="17" t="s">
        <v>153</v>
      </c>
      <c r="J64" s="51"/>
      <c r="M64" s="51"/>
    </row>
    <row r="65" spans="1:13" ht="18" customHeight="1">
      <c r="A65" s="167" t="s">
        <v>178</v>
      </c>
      <c r="B65" s="168"/>
      <c r="C65" s="168"/>
      <c r="D65" s="169"/>
      <c r="E65" s="30" t="s">
        <v>136</v>
      </c>
      <c r="F65" s="29" t="s">
        <v>177</v>
      </c>
      <c r="G65" s="31">
        <v>12.78</v>
      </c>
      <c r="H65" s="6" t="s">
        <v>135</v>
      </c>
      <c r="I65" s="17" t="s">
        <v>153</v>
      </c>
      <c r="J65" s="51"/>
      <c r="M65" s="51"/>
    </row>
    <row r="66" spans="1:13" ht="18" customHeight="1">
      <c r="A66" s="167" t="s">
        <v>140</v>
      </c>
      <c r="B66" s="168"/>
      <c r="C66" s="168"/>
      <c r="D66" s="169"/>
      <c r="E66" s="30" t="s">
        <v>138</v>
      </c>
      <c r="F66" s="29" t="s">
        <v>139</v>
      </c>
      <c r="G66" s="31">
        <v>46.2</v>
      </c>
      <c r="H66" s="6" t="s">
        <v>134</v>
      </c>
      <c r="I66" s="17" t="s">
        <v>153</v>
      </c>
      <c r="J66" s="51"/>
      <c r="M66" s="51"/>
    </row>
    <row r="67" spans="1:13" s="4" customFormat="1">
      <c r="A67" s="179" t="s">
        <v>7</v>
      </c>
      <c r="B67" s="180"/>
      <c r="C67" s="180"/>
      <c r="D67" s="151"/>
      <c r="E67" s="71"/>
      <c r="F67" s="72"/>
      <c r="G67" s="73">
        <f>SUM(G61:G66)</f>
        <v>122.45</v>
      </c>
      <c r="H67" s="78"/>
      <c r="M67" s="76"/>
    </row>
    <row r="68" spans="1:13">
      <c r="A68" s="19" t="s">
        <v>49</v>
      </c>
      <c r="D68" s="21"/>
      <c r="E68" s="21"/>
      <c r="F68" s="21"/>
      <c r="G68" s="21"/>
      <c r="M68" s="75"/>
    </row>
    <row r="69" spans="1:13">
      <c r="A69" s="19" t="s">
        <v>50</v>
      </c>
      <c r="D69" s="21"/>
      <c r="E69" s="21"/>
      <c r="F69" s="21"/>
      <c r="G69" s="21"/>
    </row>
    <row r="70" spans="1:13" ht="23.25" customHeight="1">
      <c r="A70" s="145" t="s">
        <v>64</v>
      </c>
      <c r="B70" s="146"/>
      <c r="C70" s="146"/>
      <c r="D70" s="146"/>
      <c r="E70" s="127"/>
      <c r="F70" s="33" t="s">
        <v>61</v>
      </c>
      <c r="G70" s="32" t="s">
        <v>63</v>
      </c>
    </row>
    <row r="71" spans="1:13">
      <c r="A71" s="181" t="s">
        <v>65</v>
      </c>
      <c r="B71" s="154"/>
      <c r="C71" s="154"/>
      <c r="D71" s="154"/>
      <c r="E71" s="152"/>
      <c r="F71" s="29">
        <v>2</v>
      </c>
      <c r="G71" s="29" t="s">
        <v>179</v>
      </c>
    </row>
    <row r="72" spans="1:13">
      <c r="A72" s="115"/>
      <c r="B72" s="90"/>
      <c r="C72" s="90"/>
      <c r="D72" s="90"/>
      <c r="E72" s="90"/>
      <c r="F72" s="116"/>
      <c r="G72" s="116"/>
    </row>
    <row r="73" spans="1:13">
      <c r="A73" s="19" t="s">
        <v>81</v>
      </c>
      <c r="B73" s="41"/>
      <c r="C73" s="42"/>
      <c r="D73" s="19"/>
      <c r="E73" s="19"/>
      <c r="F73" s="19"/>
      <c r="G73" s="19"/>
    </row>
    <row r="74" spans="1:13">
      <c r="A74" s="145" t="s">
        <v>82</v>
      </c>
      <c r="B74" s="127"/>
      <c r="C74" s="182" t="s">
        <v>83</v>
      </c>
      <c r="D74" s="152"/>
      <c r="E74" s="29" t="s">
        <v>84</v>
      </c>
      <c r="F74" s="29" t="s">
        <v>85</v>
      </c>
      <c r="G74" s="29" t="s">
        <v>86</v>
      </c>
    </row>
    <row r="75" spans="1:13">
      <c r="A75" s="145" t="s">
        <v>97</v>
      </c>
      <c r="B75" s="127"/>
      <c r="C75" s="183" t="s">
        <v>80</v>
      </c>
      <c r="D75" s="184"/>
      <c r="E75" s="7">
        <v>1</v>
      </c>
      <c r="F75" s="7" t="s">
        <v>80</v>
      </c>
      <c r="G75" s="7" t="s">
        <v>80</v>
      </c>
    </row>
    <row r="76" spans="1:13">
      <c r="A76" s="21"/>
      <c r="D76" s="21"/>
      <c r="E76" s="21"/>
      <c r="F76" s="21"/>
      <c r="G76" s="21"/>
    </row>
    <row r="77" spans="1:13">
      <c r="A77" s="19" t="s">
        <v>104</v>
      </c>
      <c r="E77" s="34"/>
      <c r="F77" s="55"/>
      <c r="G77" s="34"/>
    </row>
    <row r="78" spans="1:13">
      <c r="A78" s="19" t="s">
        <v>161</v>
      </c>
      <c r="B78" s="56"/>
      <c r="C78" s="57"/>
      <c r="D78" s="19"/>
      <c r="E78" s="34"/>
      <c r="F78" s="55"/>
      <c r="G78" s="34"/>
    </row>
    <row r="79" spans="1:13" ht="58.5" customHeight="1">
      <c r="A79" s="142" t="s">
        <v>180</v>
      </c>
      <c r="B79" s="143"/>
      <c r="C79" s="143"/>
      <c r="D79" s="143"/>
      <c r="E79" s="143"/>
      <c r="F79" s="143"/>
      <c r="G79" s="143"/>
      <c r="H79" s="144"/>
    </row>
    <row r="80" spans="1:13">
      <c r="A80" s="49"/>
      <c r="B80" s="49"/>
      <c r="C80" s="50"/>
      <c r="D80" s="49"/>
      <c r="E80" s="48"/>
      <c r="F80" s="48"/>
      <c r="G80" s="48"/>
      <c r="H80" s="48"/>
    </row>
    <row r="81" spans="1:6">
      <c r="A81" s="4" t="s">
        <v>87</v>
      </c>
      <c r="B81" s="41"/>
      <c r="C81" s="42"/>
      <c r="D81" s="4"/>
      <c r="E81" s="4" t="s">
        <v>88</v>
      </c>
      <c r="F81" s="4"/>
    </row>
    <row r="82" spans="1:6">
      <c r="A82" s="4" t="s">
        <v>89</v>
      </c>
      <c r="B82" s="41"/>
      <c r="C82" s="42"/>
      <c r="D82" s="4"/>
      <c r="E82" s="4"/>
      <c r="F82" s="4"/>
    </row>
    <row r="83" spans="1:6">
      <c r="A83" s="4" t="s">
        <v>90</v>
      </c>
      <c r="B83" s="41"/>
      <c r="C83" s="42"/>
      <c r="D83" s="4"/>
      <c r="E83" s="4"/>
      <c r="F83" s="4"/>
    </row>
    <row r="84" spans="1:6">
      <c r="A84" s="4"/>
      <c r="B84" s="41"/>
      <c r="C84" s="42"/>
      <c r="D84" s="4"/>
      <c r="E84" s="4"/>
      <c r="F84" s="4"/>
    </row>
    <row r="85" spans="1:6">
      <c r="A85" s="21" t="s">
        <v>91</v>
      </c>
      <c r="B85" s="52"/>
    </row>
    <row r="86" spans="1:6">
      <c r="A86" s="21" t="s">
        <v>92</v>
      </c>
      <c r="B86" s="52"/>
      <c r="C86" s="40" t="s">
        <v>25</v>
      </c>
    </row>
    <row r="87" spans="1:6">
      <c r="A87" s="21" t="s">
        <v>93</v>
      </c>
      <c r="B87" s="52"/>
      <c r="C87" s="40" t="s">
        <v>94</v>
      </c>
    </row>
    <row r="88" spans="1:6">
      <c r="A88" s="21" t="s">
        <v>95</v>
      </c>
      <c r="B88" s="52"/>
      <c r="C88" s="40" t="s">
        <v>96</v>
      </c>
    </row>
  </sheetData>
  <mergeCells count="57">
    <mergeCell ref="C75:D75"/>
    <mergeCell ref="A75:B75"/>
    <mergeCell ref="A55:B55"/>
    <mergeCell ref="A50:B50"/>
    <mergeCell ref="A64:D64"/>
    <mergeCell ref="A65:D65"/>
    <mergeCell ref="A66:D66"/>
    <mergeCell ref="A56:B56"/>
    <mergeCell ref="A67:D67"/>
    <mergeCell ref="A70:E70"/>
    <mergeCell ref="A71:E71"/>
    <mergeCell ref="A74:B74"/>
    <mergeCell ref="C74:D74"/>
    <mergeCell ref="A63:D63"/>
    <mergeCell ref="A39:B39"/>
    <mergeCell ref="A44:B44"/>
    <mergeCell ref="A47:B47"/>
    <mergeCell ref="A52:B52"/>
    <mergeCell ref="A53:B53"/>
    <mergeCell ref="A49:B49"/>
    <mergeCell ref="A51:B51"/>
    <mergeCell ref="A57:H57"/>
    <mergeCell ref="A54:B54"/>
    <mergeCell ref="A26:B26"/>
    <mergeCell ref="A28:B28"/>
    <mergeCell ref="A40:B40"/>
    <mergeCell ref="A61:D61"/>
    <mergeCell ref="A62:D62"/>
    <mergeCell ref="A31:B31"/>
    <mergeCell ref="A33:B33"/>
    <mergeCell ref="A34:B34"/>
    <mergeCell ref="A35:B35"/>
    <mergeCell ref="A36:B36"/>
    <mergeCell ref="D23:D24"/>
    <mergeCell ref="E23:E24"/>
    <mergeCell ref="F23:F24"/>
    <mergeCell ref="A13:B13"/>
    <mergeCell ref="A14:B14"/>
    <mergeCell ref="A16:B16"/>
    <mergeCell ref="A17:B17"/>
    <mergeCell ref="A19:B19"/>
    <mergeCell ref="A3:B3"/>
    <mergeCell ref="A4:B4"/>
    <mergeCell ref="A5:B5"/>
    <mergeCell ref="A79:H79"/>
    <mergeCell ref="A60:D60"/>
    <mergeCell ref="A41:B41"/>
    <mergeCell ref="A30:B30"/>
    <mergeCell ref="A6:B6"/>
    <mergeCell ref="A7:B7"/>
    <mergeCell ref="A9:B9"/>
    <mergeCell ref="A10:H10"/>
    <mergeCell ref="A11:B11"/>
    <mergeCell ref="G23:G24"/>
    <mergeCell ref="A22:B22"/>
    <mergeCell ref="A23:B24"/>
    <mergeCell ref="C23:C2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2018-02-21T23:53:43Z</cp:lastPrinted>
  <dcterms:created xsi:type="dcterms:W3CDTF">2013-02-18T04:38:06Z</dcterms:created>
  <dcterms:modified xsi:type="dcterms:W3CDTF">2018-02-28T00:53:48Z</dcterms:modified>
</cp:coreProperties>
</file>