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51" i="8"/>
  <c r="H44"/>
  <c r="F48"/>
  <c r="E48"/>
  <c r="H41"/>
  <c r="H40"/>
  <c r="H39"/>
  <c r="H38"/>
  <c r="H36"/>
  <c r="F36"/>
  <c r="E36"/>
  <c r="G32"/>
  <c r="G8"/>
  <c r="G10" s="1"/>
  <c r="G9" s="1"/>
  <c r="G29"/>
  <c r="G25"/>
  <c r="G22"/>
  <c r="G19"/>
  <c r="G16"/>
  <c r="G13"/>
  <c r="G42"/>
  <c r="G58" s="1"/>
  <c r="H56"/>
  <c r="H55"/>
  <c r="H54"/>
  <c r="E55"/>
  <c r="H32"/>
  <c r="F33"/>
  <c r="H33" s="1"/>
  <c r="E33"/>
  <c r="F29"/>
  <c r="E29"/>
  <c r="F25"/>
  <c r="E25"/>
  <c r="F22"/>
  <c r="E22"/>
  <c r="F19"/>
  <c r="E19"/>
  <c r="F16"/>
  <c r="E16"/>
  <c r="F13"/>
  <c r="E13"/>
  <c r="G69"/>
  <c r="F8"/>
  <c r="F42" s="1"/>
  <c r="F58" s="1"/>
  <c r="E8"/>
  <c r="E10" s="1"/>
  <c r="H34"/>
  <c r="D30"/>
  <c r="D29" s="1"/>
  <c r="H28"/>
  <c r="H27"/>
  <c r="D26"/>
  <c r="H26" s="1"/>
  <c r="H24"/>
  <c r="D23"/>
  <c r="H23" s="1"/>
  <c r="H21"/>
  <c r="D20"/>
  <c r="H20" s="1"/>
  <c r="H18"/>
  <c r="H17"/>
  <c r="H15"/>
  <c r="H12"/>
  <c r="F52"/>
  <c r="C52"/>
  <c r="C30"/>
  <c r="C29" s="1"/>
  <c r="C14"/>
  <c r="C13" s="1"/>
  <c r="C10"/>
  <c r="C9" s="1"/>
  <c r="E42" l="1"/>
  <c r="E58" s="1"/>
  <c r="H13"/>
  <c r="H16"/>
  <c r="H29"/>
  <c r="H8"/>
  <c r="H62" s="1"/>
  <c r="F10"/>
  <c r="F9" s="1"/>
  <c r="E9"/>
  <c r="D25"/>
  <c r="H25" s="1"/>
  <c r="D22"/>
  <c r="H22" s="1"/>
  <c r="D19"/>
  <c r="H19" s="1"/>
  <c r="H14"/>
  <c r="H30"/>
  <c r="H10" l="1"/>
  <c r="H9"/>
</calcChain>
</file>

<file path=xl/sharedStrings.xml><?xml version="1.0" encoding="utf-8"?>
<sst xmlns="http://schemas.openxmlformats.org/spreadsheetml/2006/main" count="186" uniqueCount="163">
  <si>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</si>
  <si>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</si>
  <si>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</si>
  <si>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</si>
  <si>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</si>
  <si>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</si>
  <si>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</si>
  <si>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</si>
  <si>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</si>
  <si>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</si>
  <si>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</si>
  <si>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</si>
  <si>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</si>
  <si>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</si>
  <si>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</si>
  <si>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</si>
  <si>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</si>
  <si>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</si>
  <si>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</si>
  <si>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</si>
  <si>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</si>
  <si>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</si>
  <si>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</si>
  <si>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</si>
  <si>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</si>
  <si>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</si>
  <si>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</si>
  <si>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</si>
  <si>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</si>
  <si>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</si>
  <si>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</si>
  <si>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</si>
  <si>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</si>
  <si>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</si>
  <si>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</si>
  <si>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</si>
  <si>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</si>
  <si>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</si>
  <si>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</si>
  <si>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</si>
  <si>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</si>
  <si>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</si>
  <si>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</si>
  <si>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</si>
  <si>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</si>
  <si>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</si>
  <si>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</si>
  <si>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</si>
  <si>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</si>
  <si>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</si>
  <si>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</si>
  <si>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</si>
  <si>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</si>
  <si>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</si>
  <si>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</si>
  <si>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</si>
  <si>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</si>
  <si>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</si>
  <si>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</si>
  <si>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</si>
  <si>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</si>
  <si>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</si>
  <si>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</si>
  <si>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</si>
  <si>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</si>
  <si>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</si>
  <si>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</si>
  <si>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</si>
  <si>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</si>
  <si>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</si>
  <si>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</si>
  <si>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</si>
  <si>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</si>
  <si>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</si>
  <si>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</si>
  <si>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</si>
  <si>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</si>
  <si>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</si>
  <si>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</si>
  <si>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</si>
  <si>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</si>
  <si>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</si>
  <si>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</si>
  <si>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</si>
  <si>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</si>
  <si>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</si>
  <si>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</si>
  <si>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</si>
  <si>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</si>
  <si>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</si>
  <si>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</si>
  <si>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</si>
  <si>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</si>
  <si>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</si>
  <si>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</si>
  <si>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</si>
  <si>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</si>
  <si>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</si>
  <si>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</si>
  <si>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</si>
  <si>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</si>
  <si>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</si>
  <si>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</si>
  <si>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</si>
  <si>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</si>
  <si>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</si>
  <si>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</si>
  <si>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</si>
  <si>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</si>
  <si>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</si>
  <si>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</si>
  <si>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</si>
  <si>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</si>
  <si>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</si>
  <si>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Уборевича, 7 А</t>
  </si>
  <si>
    <t>обязательное страхование лифтов</t>
  </si>
  <si>
    <t>3. Количество случаев снижения платы за коммунальные услуги</t>
  </si>
  <si>
    <t>Часть 4</t>
  </si>
  <si>
    <t>ООО "Строй Центр-1"</t>
  </si>
  <si>
    <t>ул. Толстого, 25</t>
  </si>
  <si>
    <t>2-673-747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</si>
  <si>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</si>
  <si>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</si>
  <si>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</si>
  <si>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</si>
  <si>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</si>
  <si>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Прочие работы:</t>
  </si>
  <si>
    <t>сумма, т.р.</t>
  </si>
  <si>
    <t>исполнитель</t>
  </si>
  <si>
    <t>Ресо-Гарантия</t>
  </si>
  <si>
    <t>№ 74 по ул. Некрасовская</t>
  </si>
  <si>
    <t>Количество проживающих</t>
  </si>
  <si>
    <t>7375 м2</t>
  </si>
  <si>
    <t>в т.ч на текущий ремонт</t>
  </si>
  <si>
    <t>на текущий ремонт</t>
  </si>
  <si>
    <t>услуги по управлению, налоги</t>
  </si>
  <si>
    <t>1400 вмес</t>
  </si>
  <si>
    <t>ООО " Территория"</t>
  </si>
  <si>
    <t>всего: 1800,5 кв.м</t>
  </si>
  <si>
    <t>1. Текущий ремонт коммуникаций, проходящих через нежилые помещения</t>
  </si>
  <si>
    <t>2. Реклама в лифтах</t>
  </si>
  <si>
    <t>3.коммуникации-Ростелеком, в т.ч</t>
  </si>
  <si>
    <t>установка узла учета тепловой энергии</t>
  </si>
  <si>
    <t>Наладка ДВ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</si>
  <si>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</si>
  <si>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</si>
  <si>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</si>
  <si>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</si>
  <si>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</si>
  <si>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</si>
  <si>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</si>
  <si>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</si>
  <si>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</si>
  <si>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</si>
  <si>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</si>
  <si>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</si>
  <si>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4.Обслуживание тепловых счетчиков</t>
  </si>
  <si>
    <t>153,4 м2</t>
  </si>
  <si>
    <t>652,86 р</t>
  </si>
  <si>
    <t>План по статье "текущий ремонт" на 2018 год</t>
  </si>
  <si>
    <t>Предложение Управляющей компании: по мере накопления средств - ремонт общедомовой системы электроснабжения.</t>
  </si>
  <si>
    <t>Некрасовская, 74</t>
  </si>
  <si>
    <r>
      <t>ИСХ.</t>
    </r>
    <r>
      <rPr>
        <b/>
        <u/>
        <sz val="9"/>
        <color theme="1"/>
        <rFont val="Calibri"/>
        <family val="2"/>
        <charset val="204"/>
        <scheme val="minor"/>
      </rPr>
      <t xml:space="preserve">   №     243/02 от 08.02.2018 г.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</si>
</sst>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164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E16" sqref="E16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144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130</v>
      </c>
    </row>
    <row r="4" spans="1:4" ht="14.25" customHeight="1">
      <c r="A4" s="21" t="s">
        <v>162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13" t="s">
        <v>12</v>
      </c>
      <c r="D9" s="114"/>
    </row>
    <row r="10" spans="1:4" s="3" customFormat="1" ht="24" customHeight="1">
      <c r="A10" s="12" t="s">
        <v>2</v>
      </c>
      <c r="B10" s="14" t="s">
        <v>13</v>
      </c>
      <c r="C10" s="115" t="s">
        <v>80</v>
      </c>
      <c r="D10" s="112"/>
    </row>
    <row r="11" spans="1:4" s="3" customFormat="1" ht="15" customHeight="1">
      <c r="A11" s="12" t="s">
        <v>3</v>
      </c>
      <c r="B11" s="13" t="s">
        <v>14</v>
      </c>
      <c r="C11" s="113" t="s">
        <v>15</v>
      </c>
      <c r="D11" s="114"/>
    </row>
    <row r="12" spans="1:4" s="3" customFormat="1" ht="16.5" customHeight="1">
      <c r="A12" s="119">
        <v>5</v>
      </c>
      <c r="B12" s="119" t="s">
        <v>99</v>
      </c>
      <c r="C12" s="52" t="s">
        <v>100</v>
      </c>
      <c r="D12" s="53" t="s">
        <v>101</v>
      </c>
    </row>
    <row r="13" spans="1:4" s="3" customFormat="1" ht="14.25" customHeight="1">
      <c r="A13" s="119"/>
      <c r="B13" s="119"/>
      <c r="C13" s="52" t="s">
        <v>102</v>
      </c>
      <c r="D13" s="53" t="s">
        <v>103</v>
      </c>
    </row>
    <row r="14" spans="1:4" s="3" customFormat="1">
      <c r="A14" s="119"/>
      <c r="B14" s="119"/>
      <c r="C14" s="52" t="s">
        <v>104</v>
      </c>
      <c r="D14" s="53" t="s">
        <v>105</v>
      </c>
    </row>
    <row r="15" spans="1:4" s="3" customFormat="1" ht="16.5" customHeight="1">
      <c r="A15" s="119"/>
      <c r="B15" s="119"/>
      <c r="C15" s="52" t="s">
        <v>106</v>
      </c>
      <c r="D15" s="53" t="s">
        <v>107</v>
      </c>
    </row>
    <row r="16" spans="1:4" s="3" customFormat="1" ht="16.5" customHeight="1">
      <c r="A16" s="119"/>
      <c r="B16" s="119"/>
      <c r="C16" s="52" t="s">
        <v>108</v>
      </c>
      <c r="D16" s="53" t="s">
        <v>109</v>
      </c>
    </row>
    <row r="17" spans="1:4" s="5" customFormat="1" ht="15.75" customHeight="1">
      <c r="A17" s="119"/>
      <c r="B17" s="119"/>
      <c r="C17" s="52" t="s">
        <v>110</v>
      </c>
      <c r="D17" s="53" t="s">
        <v>111</v>
      </c>
    </row>
    <row r="18" spans="1:4" s="5" customFormat="1" ht="15.75" customHeight="1">
      <c r="A18" s="119"/>
      <c r="B18" s="119"/>
      <c r="C18" s="54" t="s">
        <v>112</v>
      </c>
      <c r="D18" s="53" t="s">
        <v>113</v>
      </c>
    </row>
    <row r="19" spans="1:4" ht="14.25" customHeight="1">
      <c r="A19" s="12" t="s">
        <v>4</v>
      </c>
      <c r="B19" s="13" t="s">
        <v>16</v>
      </c>
      <c r="C19" s="120" t="s">
        <v>97</v>
      </c>
      <c r="D19" s="121"/>
    </row>
    <row r="20" spans="1:4" s="5" customFormat="1" ht="14.25" customHeight="1">
      <c r="A20" s="12" t="s">
        <v>5</v>
      </c>
      <c r="B20" s="13" t="s">
        <v>17</v>
      </c>
      <c r="C20" s="122" t="s">
        <v>59</v>
      </c>
      <c r="D20" s="123"/>
    </row>
    <row r="21" spans="1:4" s="5" customFormat="1" ht="15" customHeight="1">
      <c r="A21" s="12" t="s">
        <v>6</v>
      </c>
      <c r="B21" s="13" t="s">
        <v>18</v>
      </c>
      <c r="C21" s="115" t="s">
        <v>19</v>
      </c>
      <c r="D21" s="124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24" customHeight="1">
      <c r="A26" s="116" t="s">
        <v>26</v>
      </c>
      <c r="B26" s="117"/>
      <c r="C26" s="117"/>
      <c r="D26" s="118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137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118</v>
      </c>
      <c r="C30" s="6" t="s">
        <v>119</v>
      </c>
      <c r="D30" s="10" t="s">
        <v>120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114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13.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10">
        <v>1978</v>
      </c>
      <c r="D40" s="109"/>
    </row>
    <row r="41" spans="1:4">
      <c r="A41" s="7">
        <v>2</v>
      </c>
      <c r="B41" s="6" t="s">
        <v>37</v>
      </c>
      <c r="C41" s="110">
        <v>9</v>
      </c>
      <c r="D41" s="109"/>
    </row>
    <row r="42" spans="1:4">
      <c r="A42" s="7">
        <v>3</v>
      </c>
      <c r="B42" s="6" t="s">
        <v>38</v>
      </c>
      <c r="C42" s="110">
        <v>4</v>
      </c>
      <c r="D42" s="111"/>
    </row>
    <row r="43" spans="1:4" ht="15" customHeight="1">
      <c r="A43" s="7">
        <v>4</v>
      </c>
      <c r="B43" s="6" t="s">
        <v>36</v>
      </c>
      <c r="C43" s="110">
        <v>4</v>
      </c>
      <c r="D43" s="111"/>
    </row>
    <row r="44" spans="1:4">
      <c r="A44" s="7">
        <v>5</v>
      </c>
      <c r="B44" s="6" t="s">
        <v>39</v>
      </c>
      <c r="C44" s="110">
        <v>4</v>
      </c>
      <c r="D44" s="111"/>
    </row>
    <row r="45" spans="1:4">
      <c r="A45" s="7">
        <v>6</v>
      </c>
      <c r="B45" s="6" t="s">
        <v>40</v>
      </c>
      <c r="C45" s="110" t="s">
        <v>132</v>
      </c>
      <c r="D45" s="109"/>
    </row>
    <row r="46" spans="1:4" ht="15" customHeight="1">
      <c r="A46" s="7">
        <v>7</v>
      </c>
      <c r="B46" s="6" t="s">
        <v>41</v>
      </c>
      <c r="C46" s="110" t="s">
        <v>157</v>
      </c>
      <c r="D46" s="109"/>
    </row>
    <row r="47" spans="1:4">
      <c r="A47" s="7">
        <v>8</v>
      </c>
      <c r="B47" s="6" t="s">
        <v>42</v>
      </c>
      <c r="C47" s="110" t="s">
        <v>138</v>
      </c>
      <c r="D47" s="109"/>
    </row>
    <row r="48" spans="1:4">
      <c r="A48" s="7">
        <v>9</v>
      </c>
      <c r="B48" s="6" t="s">
        <v>131</v>
      </c>
      <c r="C48" s="110">
        <v>279</v>
      </c>
      <c r="D48" s="112"/>
    </row>
    <row r="49" spans="1:4">
      <c r="A49" s="7">
        <v>10</v>
      </c>
      <c r="B49" s="6" t="s">
        <v>79</v>
      </c>
      <c r="C49" s="108" t="s">
        <v>98</v>
      </c>
      <c r="D49" s="109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51" workbookViewId="0">
      <selection activeCell="I67" sqref="I67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.85546875" customWidth="1"/>
  </cols>
  <sheetData>
    <row r="1" spans="1:10">
      <c r="A1" s="4" t="s">
        <v>121</v>
      </c>
      <c r="B1"/>
      <c r="C1" s="35"/>
      <c r="D1" s="35"/>
    </row>
    <row r="2" spans="1:10" ht="13.5" customHeight="1">
      <c r="A2" s="4" t="s">
        <v>145</v>
      </c>
      <c r="B2"/>
      <c r="C2" s="35"/>
      <c r="D2" s="35"/>
    </row>
    <row r="3" spans="1:10" ht="56.25" customHeight="1">
      <c r="A3" s="127" t="s">
        <v>66</v>
      </c>
      <c r="B3" s="128"/>
      <c r="C3" s="77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  <c r="J3" s="63"/>
    </row>
    <row r="4" spans="1:10" ht="24" customHeight="1">
      <c r="A4" s="146" t="s">
        <v>146</v>
      </c>
      <c r="B4" s="147"/>
      <c r="C4" s="77"/>
      <c r="D4" s="28">
        <v>65.8</v>
      </c>
      <c r="E4" s="28"/>
      <c r="F4" s="28"/>
      <c r="G4" s="36"/>
      <c r="H4" s="28"/>
      <c r="J4" s="63"/>
    </row>
    <row r="5" spans="1:10" ht="18" customHeight="1">
      <c r="A5" s="71" t="s">
        <v>122</v>
      </c>
      <c r="B5" s="72"/>
      <c r="C5" s="77"/>
      <c r="D5" s="28">
        <v>494.21</v>
      </c>
      <c r="E5" s="28"/>
      <c r="F5" s="28"/>
      <c r="G5" s="36"/>
      <c r="H5" s="28"/>
      <c r="J5" s="63"/>
    </row>
    <row r="6" spans="1:10" ht="20.25" customHeight="1">
      <c r="A6" s="71" t="s">
        <v>123</v>
      </c>
      <c r="B6" s="72"/>
      <c r="C6" s="77"/>
      <c r="D6" s="28">
        <v>-428.41</v>
      </c>
      <c r="E6" s="28"/>
      <c r="F6" s="28"/>
      <c r="G6" s="36"/>
      <c r="H6" s="28"/>
      <c r="J6" s="63"/>
    </row>
    <row r="7" spans="1:10" ht="15.75" customHeight="1">
      <c r="A7" s="141" t="s">
        <v>147</v>
      </c>
      <c r="B7" s="126"/>
      <c r="C7" s="126"/>
      <c r="D7" s="126"/>
      <c r="E7" s="126"/>
      <c r="F7" s="126"/>
      <c r="G7" s="126"/>
      <c r="H7" s="112"/>
      <c r="J7" s="63"/>
    </row>
    <row r="8" spans="1:10" s="4" customFormat="1" ht="17.25" customHeight="1">
      <c r="A8" s="127" t="s">
        <v>73</v>
      </c>
      <c r="B8" s="128"/>
      <c r="C8" s="41">
        <v>20.420000000000002</v>
      </c>
      <c r="D8" s="59">
        <v>-422.08</v>
      </c>
      <c r="E8" s="41">
        <f>E12+E15+E18+E21+E24+E27</f>
        <v>1727.02</v>
      </c>
      <c r="F8" s="41">
        <f>F12+F15+F18+F21+F24+F27</f>
        <v>1689.07</v>
      </c>
      <c r="G8" s="41">
        <f>G12+G15+G18+G21+G24+G27</f>
        <v>1689.07</v>
      </c>
      <c r="H8" s="62">
        <f>F8-E8+D8</f>
        <v>-460.03000000000003</v>
      </c>
      <c r="I8" s="73"/>
      <c r="J8" s="73"/>
    </row>
    <row r="9" spans="1:10">
      <c r="A9" s="37" t="s">
        <v>74</v>
      </c>
      <c r="B9" s="38"/>
      <c r="C9" s="42">
        <f>C8-C10</f>
        <v>18.378</v>
      </c>
      <c r="D9" s="47">
        <v>-379.87</v>
      </c>
      <c r="E9" s="42">
        <f>E8-E10</f>
        <v>1554.318</v>
      </c>
      <c r="F9" s="42">
        <f>F8-F10</f>
        <v>1520.163</v>
      </c>
      <c r="G9" s="42">
        <f>G8-G10</f>
        <v>1520.163</v>
      </c>
      <c r="H9" s="62">
        <f t="shared" ref="H9:H10" si="0">F9-E9+D9</f>
        <v>-414.02499999999998</v>
      </c>
      <c r="J9" s="63"/>
    </row>
    <row r="10" spans="1:10">
      <c r="A10" s="125" t="s">
        <v>75</v>
      </c>
      <c r="B10" s="126"/>
      <c r="C10" s="42">
        <f>C8*10%</f>
        <v>2.0420000000000003</v>
      </c>
      <c r="D10" s="47">
        <v>-42.21</v>
      </c>
      <c r="E10" s="42">
        <f>E8*10%</f>
        <v>172.702</v>
      </c>
      <c r="F10" s="42">
        <f>F8*10%</f>
        <v>168.90700000000001</v>
      </c>
      <c r="G10" s="42">
        <f>G8*10%</f>
        <v>168.90700000000001</v>
      </c>
      <c r="H10" s="62">
        <f t="shared" si="0"/>
        <v>-46.004999999999988</v>
      </c>
    </row>
    <row r="11" spans="1:10" ht="12.75" customHeight="1">
      <c r="A11" s="141" t="s">
        <v>76</v>
      </c>
      <c r="B11" s="142"/>
      <c r="C11" s="142"/>
      <c r="D11" s="142"/>
      <c r="E11" s="142"/>
      <c r="F11" s="142"/>
      <c r="G11" s="142"/>
      <c r="H11" s="143"/>
    </row>
    <row r="12" spans="1:10">
      <c r="A12" s="144" t="s">
        <v>55</v>
      </c>
      <c r="B12" s="145"/>
      <c r="C12" s="41">
        <v>5.65</v>
      </c>
      <c r="D12" s="74">
        <v>-128.65</v>
      </c>
      <c r="E12" s="58">
        <v>498.89</v>
      </c>
      <c r="F12" s="58">
        <v>485.41</v>
      </c>
      <c r="G12" s="58">
        <v>485.41</v>
      </c>
      <c r="H12" s="47">
        <f>F12-E12+D12</f>
        <v>-142.12999999999997</v>
      </c>
    </row>
    <row r="13" spans="1:10">
      <c r="A13" s="37" t="s">
        <v>74</v>
      </c>
      <c r="B13" s="38"/>
      <c r="C13" s="42">
        <f>C12-C14</f>
        <v>5.085</v>
      </c>
      <c r="D13" s="47">
        <v>-115.79</v>
      </c>
      <c r="E13" s="42">
        <f>E12-E14</f>
        <v>449</v>
      </c>
      <c r="F13" s="42">
        <f>F12-F14</f>
        <v>436.87</v>
      </c>
      <c r="G13" s="42">
        <f>G12-G14</f>
        <v>436.87</v>
      </c>
      <c r="H13" s="47">
        <f t="shared" ref="H13:H30" si="1">F13-E13+D13</f>
        <v>-127.92</v>
      </c>
    </row>
    <row r="14" spans="1:10">
      <c r="A14" s="125" t="s">
        <v>75</v>
      </c>
      <c r="B14" s="126"/>
      <c r="C14" s="42">
        <f>C12*10%</f>
        <v>0.56500000000000006</v>
      </c>
      <c r="D14" s="47">
        <v>-12.86</v>
      </c>
      <c r="E14" s="42">
        <v>49.89</v>
      </c>
      <c r="F14" s="42">
        <v>48.54</v>
      </c>
      <c r="G14" s="42">
        <v>48.54</v>
      </c>
      <c r="H14" s="47">
        <f t="shared" si="1"/>
        <v>-14.21</v>
      </c>
    </row>
    <row r="15" spans="1:10" ht="23.25" customHeight="1">
      <c r="A15" s="144" t="s">
        <v>45</v>
      </c>
      <c r="B15" s="145"/>
      <c r="C15" s="41">
        <v>3.45</v>
      </c>
      <c r="D15" s="74">
        <v>-76.09</v>
      </c>
      <c r="E15" s="58">
        <v>304.63</v>
      </c>
      <c r="F15" s="58">
        <v>296.41000000000003</v>
      </c>
      <c r="G15" s="58">
        <v>296.41000000000003</v>
      </c>
      <c r="H15" s="47">
        <f t="shared" si="1"/>
        <v>-84.309999999999974</v>
      </c>
    </row>
    <row r="16" spans="1:10">
      <c r="A16" s="37" t="s">
        <v>74</v>
      </c>
      <c r="B16" s="38"/>
      <c r="C16" s="42">
        <v>3.1</v>
      </c>
      <c r="D16" s="47">
        <v>-68.52</v>
      </c>
      <c r="E16" s="42">
        <f>E15-E17</f>
        <v>274.17</v>
      </c>
      <c r="F16" s="42">
        <f>F15-F17</f>
        <v>266.77000000000004</v>
      </c>
      <c r="G16" s="42">
        <f>G15-G17</f>
        <v>266.77000000000004</v>
      </c>
      <c r="H16" s="47">
        <f t="shared" si="1"/>
        <v>-75.919999999999973</v>
      </c>
    </row>
    <row r="17" spans="1:9" ht="15" customHeight="1">
      <c r="A17" s="125" t="s">
        <v>75</v>
      </c>
      <c r="B17" s="126"/>
      <c r="C17" s="42">
        <v>0.35</v>
      </c>
      <c r="D17" s="47">
        <v>-7.6</v>
      </c>
      <c r="E17" s="42">
        <v>30.46</v>
      </c>
      <c r="F17" s="42">
        <v>29.64</v>
      </c>
      <c r="G17" s="42">
        <v>29.64</v>
      </c>
      <c r="H17" s="47">
        <f t="shared" si="1"/>
        <v>-8.42</v>
      </c>
    </row>
    <row r="18" spans="1:9" ht="15" customHeight="1">
      <c r="A18" s="144" t="s">
        <v>56</v>
      </c>
      <c r="B18" s="145"/>
      <c r="C18" s="40">
        <v>2.37</v>
      </c>
      <c r="D18" s="74">
        <v>-51.54</v>
      </c>
      <c r="E18" s="58">
        <v>209.27</v>
      </c>
      <c r="F18" s="58">
        <v>203.62</v>
      </c>
      <c r="G18" s="58">
        <v>203.62</v>
      </c>
      <c r="H18" s="47">
        <f t="shared" si="1"/>
        <v>-57.190000000000005</v>
      </c>
    </row>
    <row r="19" spans="1:9" ht="13.5" customHeight="1">
      <c r="A19" s="37" t="s">
        <v>74</v>
      </c>
      <c r="B19" s="38"/>
      <c r="C19" s="42">
        <v>2.37</v>
      </c>
      <c r="D19" s="47">
        <f>D18-D20</f>
        <v>-46.385999999999996</v>
      </c>
      <c r="E19" s="42">
        <f>E18-E20</f>
        <v>188.34</v>
      </c>
      <c r="F19" s="42">
        <f>F18-F20</f>
        <v>183.26</v>
      </c>
      <c r="G19" s="42">
        <f>G18-G20</f>
        <v>183.26</v>
      </c>
      <c r="H19" s="47">
        <f t="shared" si="1"/>
        <v>-51.466000000000008</v>
      </c>
    </row>
    <row r="20" spans="1:9" ht="12.75" customHeight="1">
      <c r="A20" s="125" t="s">
        <v>75</v>
      </c>
      <c r="B20" s="126"/>
      <c r="C20" s="42">
        <v>0.24</v>
      </c>
      <c r="D20" s="47">
        <f>D18*10%</f>
        <v>-5.1539999999999999</v>
      </c>
      <c r="E20" s="42">
        <v>20.93</v>
      </c>
      <c r="F20" s="42">
        <v>20.36</v>
      </c>
      <c r="G20" s="42">
        <v>20.36</v>
      </c>
      <c r="H20" s="47">
        <f t="shared" si="1"/>
        <v>-5.7240000000000002</v>
      </c>
    </row>
    <row r="21" spans="1:9">
      <c r="A21" s="144" t="s">
        <v>57</v>
      </c>
      <c r="B21" s="145"/>
      <c r="C21" s="43">
        <v>1.1100000000000001</v>
      </c>
      <c r="D21" s="47">
        <v>-24.55</v>
      </c>
      <c r="E21" s="42">
        <v>98.01</v>
      </c>
      <c r="F21" s="42">
        <v>95.37</v>
      </c>
      <c r="G21" s="42">
        <v>95.37</v>
      </c>
      <c r="H21" s="47">
        <f t="shared" si="1"/>
        <v>-27.19</v>
      </c>
    </row>
    <row r="22" spans="1:9" ht="14.25" customHeight="1">
      <c r="A22" s="37" t="s">
        <v>74</v>
      </c>
      <c r="B22" s="38"/>
      <c r="C22" s="42">
        <v>1</v>
      </c>
      <c r="D22" s="47">
        <f>D21-D23</f>
        <v>-22.094999999999999</v>
      </c>
      <c r="E22" s="42">
        <f>E21-E23</f>
        <v>88.210000000000008</v>
      </c>
      <c r="F22" s="42">
        <f>F21-F23</f>
        <v>85.830000000000013</v>
      </c>
      <c r="G22" s="42">
        <f>G21-G23</f>
        <v>85.830000000000013</v>
      </c>
      <c r="H22" s="47">
        <f t="shared" si="1"/>
        <v>-24.474999999999994</v>
      </c>
    </row>
    <row r="23" spans="1:9" ht="14.25" customHeight="1">
      <c r="A23" s="125" t="s">
        <v>75</v>
      </c>
      <c r="B23" s="126"/>
      <c r="C23" s="42">
        <v>0.11</v>
      </c>
      <c r="D23" s="47">
        <f>D21*10%</f>
        <v>-2.4550000000000001</v>
      </c>
      <c r="E23" s="42">
        <v>9.8000000000000007</v>
      </c>
      <c r="F23" s="42">
        <v>9.5399999999999991</v>
      </c>
      <c r="G23" s="42">
        <v>9.5399999999999991</v>
      </c>
      <c r="H23" s="47">
        <f t="shared" si="1"/>
        <v>-2.7150000000000016</v>
      </c>
    </row>
    <row r="24" spans="1:9" ht="14.25" customHeight="1">
      <c r="A24" s="10" t="s">
        <v>46</v>
      </c>
      <c r="B24" s="39"/>
      <c r="C24" s="43">
        <v>3.65</v>
      </c>
      <c r="D24" s="47">
        <v>-71.83</v>
      </c>
      <c r="E24" s="42">
        <v>320.08999999999997</v>
      </c>
      <c r="F24" s="42">
        <v>314.58999999999997</v>
      </c>
      <c r="G24" s="42">
        <v>314.58999999999997</v>
      </c>
      <c r="H24" s="47">
        <f t="shared" si="1"/>
        <v>-77.33</v>
      </c>
    </row>
    <row r="25" spans="1:9" ht="14.25" customHeight="1">
      <c r="A25" s="37" t="s">
        <v>74</v>
      </c>
      <c r="B25" s="38"/>
      <c r="C25" s="42">
        <v>3.29</v>
      </c>
      <c r="D25" s="47">
        <f>D24-D26</f>
        <v>-64.646999999999991</v>
      </c>
      <c r="E25" s="42">
        <f>E24-E26</f>
        <v>288.08999999999997</v>
      </c>
      <c r="F25" s="42">
        <f>F24-F26</f>
        <v>283.13</v>
      </c>
      <c r="G25" s="42">
        <f>G24-G26</f>
        <v>283.13</v>
      </c>
      <c r="H25" s="47">
        <f t="shared" si="1"/>
        <v>-69.606999999999971</v>
      </c>
    </row>
    <row r="26" spans="1:9">
      <c r="A26" s="125" t="s">
        <v>75</v>
      </c>
      <c r="B26" s="126"/>
      <c r="C26" s="42">
        <v>0.36</v>
      </c>
      <c r="D26" s="47">
        <f>D24*10%</f>
        <v>-7.1829999999999998</v>
      </c>
      <c r="E26" s="42">
        <v>32</v>
      </c>
      <c r="F26" s="42">
        <v>31.46</v>
      </c>
      <c r="G26" s="42">
        <v>31.46</v>
      </c>
      <c r="H26" s="47">
        <f t="shared" si="1"/>
        <v>-7.722999999999999</v>
      </c>
    </row>
    <row r="27" spans="1:9" ht="14.25" customHeight="1">
      <c r="A27" s="133" t="s">
        <v>47</v>
      </c>
      <c r="B27" s="134"/>
      <c r="C27" s="137">
        <v>4.1900000000000004</v>
      </c>
      <c r="D27" s="139">
        <v>-68.83</v>
      </c>
      <c r="E27" s="131">
        <v>296.13</v>
      </c>
      <c r="F27" s="131">
        <v>293.67</v>
      </c>
      <c r="G27" s="131">
        <v>293.67</v>
      </c>
      <c r="H27" s="47">
        <f t="shared" si="1"/>
        <v>-71.289999999999978</v>
      </c>
    </row>
    <row r="28" spans="1:9" ht="0.75" hidden="1" customHeight="1">
      <c r="A28" s="135"/>
      <c r="B28" s="136"/>
      <c r="C28" s="138"/>
      <c r="D28" s="140"/>
      <c r="E28" s="132"/>
      <c r="F28" s="132"/>
      <c r="G28" s="132"/>
      <c r="H28" s="47">
        <f t="shared" si="1"/>
        <v>0</v>
      </c>
    </row>
    <row r="29" spans="1:9">
      <c r="A29" s="37" t="s">
        <v>74</v>
      </c>
      <c r="B29" s="38"/>
      <c r="C29" s="42">
        <f>C27-C30</f>
        <v>3.7710000000000004</v>
      </c>
      <c r="D29" s="47">
        <f>D27-D30</f>
        <v>-61.946999999999996</v>
      </c>
      <c r="E29" s="42">
        <f>E27-E30</f>
        <v>266.52</v>
      </c>
      <c r="F29" s="42">
        <f>F27-F30</f>
        <v>264.3</v>
      </c>
      <c r="G29" s="42">
        <f>G27-G30</f>
        <v>264.3</v>
      </c>
      <c r="H29" s="47">
        <f t="shared" si="1"/>
        <v>-64.166999999999973</v>
      </c>
    </row>
    <row r="30" spans="1:9">
      <c r="A30" s="125" t="s">
        <v>75</v>
      </c>
      <c r="B30" s="126"/>
      <c r="C30" s="42">
        <f>C27*10%</f>
        <v>0.41900000000000004</v>
      </c>
      <c r="D30" s="47">
        <f>D27*10%</f>
        <v>-6.883</v>
      </c>
      <c r="E30" s="42">
        <v>29.61</v>
      </c>
      <c r="F30" s="42">
        <v>29.37</v>
      </c>
      <c r="G30" s="42">
        <v>29.37</v>
      </c>
      <c r="H30" s="47">
        <f t="shared" si="1"/>
        <v>-7.1229999999999984</v>
      </c>
    </row>
    <row r="31" spans="1:9" ht="8.25" customHeight="1">
      <c r="A31" s="70"/>
      <c r="B31" s="68"/>
      <c r="C31" s="42"/>
      <c r="D31" s="47"/>
      <c r="E31" s="42"/>
      <c r="F31" s="42"/>
      <c r="G31" s="67"/>
      <c r="H31" s="47"/>
    </row>
    <row r="32" spans="1:9" s="4" customFormat="1" ht="15.75" customHeight="1">
      <c r="A32" s="127" t="s">
        <v>48</v>
      </c>
      <c r="B32" s="128"/>
      <c r="C32" s="43">
        <v>7.8</v>
      </c>
      <c r="D32" s="55">
        <v>433.89</v>
      </c>
      <c r="E32" s="43">
        <v>654.32000000000005</v>
      </c>
      <c r="F32" s="43">
        <v>639.30999999999995</v>
      </c>
      <c r="G32" s="61">
        <f>G33+G34</f>
        <v>1215.44</v>
      </c>
      <c r="H32" s="62">
        <f>F32-E32-G32+D32+F32</f>
        <v>-157.25000000000034</v>
      </c>
      <c r="I32" s="73"/>
    </row>
    <row r="33" spans="1:8" ht="13.5" customHeight="1">
      <c r="A33" s="37" t="s">
        <v>77</v>
      </c>
      <c r="B33" s="38"/>
      <c r="C33" s="42">
        <v>7.02</v>
      </c>
      <c r="D33" s="7">
        <v>736.66</v>
      </c>
      <c r="E33" s="42">
        <f>E32-E34</f>
        <v>588.8900000000001</v>
      </c>
      <c r="F33" s="42">
        <f>F32-F34</f>
        <v>575.38</v>
      </c>
      <c r="G33" s="60">
        <v>1151.51</v>
      </c>
      <c r="H33" s="62">
        <f t="shared" ref="H33:H34" si="2">F33-E33-G33+D33+F33</f>
        <v>147.01999999999998</v>
      </c>
    </row>
    <row r="34" spans="1:8" ht="12.75" customHeight="1">
      <c r="A34" s="125" t="s">
        <v>75</v>
      </c>
      <c r="B34" s="126"/>
      <c r="C34" s="42">
        <v>0.78</v>
      </c>
      <c r="D34" s="7">
        <v>-2.76</v>
      </c>
      <c r="E34" s="42">
        <v>65.430000000000007</v>
      </c>
      <c r="F34" s="42">
        <v>63.93</v>
      </c>
      <c r="G34" s="42">
        <v>63.93</v>
      </c>
      <c r="H34" s="62">
        <f t="shared" si="2"/>
        <v>-4.2600000000000122</v>
      </c>
    </row>
    <row r="35" spans="1:8" ht="9.75" customHeight="1">
      <c r="A35" s="106"/>
      <c r="B35" s="107"/>
      <c r="C35" s="42"/>
      <c r="D35" s="7"/>
      <c r="E35" s="42"/>
      <c r="F35" s="42"/>
      <c r="G35" s="42"/>
      <c r="H35" s="62"/>
    </row>
    <row r="36" spans="1:8" ht="12.75" customHeight="1">
      <c r="A36" s="183" t="s">
        <v>149</v>
      </c>
      <c r="B36" s="184"/>
      <c r="C36" s="42"/>
      <c r="D36" s="55">
        <v>0</v>
      </c>
      <c r="E36" s="43">
        <f>E38+E39+E40+E41</f>
        <v>230.32000000000002</v>
      </c>
      <c r="F36" s="43">
        <f>F38+F39+F40+F41</f>
        <v>205.37</v>
      </c>
      <c r="G36" s="43">
        <v>205.37</v>
      </c>
      <c r="H36" s="62">
        <f>F36-E36</f>
        <v>-24.950000000000017</v>
      </c>
    </row>
    <row r="37" spans="1:8" ht="12.75" customHeight="1">
      <c r="A37" s="37" t="s">
        <v>150</v>
      </c>
      <c r="B37" s="103"/>
      <c r="C37" s="42"/>
      <c r="D37" s="7"/>
      <c r="E37" s="42"/>
      <c r="F37" s="42"/>
      <c r="G37" s="42"/>
      <c r="H37" s="62"/>
    </row>
    <row r="38" spans="1:8" ht="12.75" customHeight="1">
      <c r="A38" s="187" t="s">
        <v>151</v>
      </c>
      <c r="B38" s="188"/>
      <c r="C38" s="42"/>
      <c r="D38" s="7">
        <v>0</v>
      </c>
      <c r="E38" s="42">
        <v>13.39</v>
      </c>
      <c r="F38" s="42">
        <v>11.9</v>
      </c>
      <c r="G38" s="42">
        <v>11.9</v>
      </c>
      <c r="H38" s="62">
        <f t="shared" ref="H38:H41" si="3">F38-E38</f>
        <v>-1.4900000000000002</v>
      </c>
    </row>
    <row r="39" spans="1:8" ht="12.75" customHeight="1">
      <c r="A39" s="187" t="s">
        <v>153</v>
      </c>
      <c r="B39" s="188"/>
      <c r="C39" s="42"/>
      <c r="D39" s="7">
        <v>0</v>
      </c>
      <c r="E39" s="42">
        <v>67.28</v>
      </c>
      <c r="F39" s="42">
        <v>58.68</v>
      </c>
      <c r="G39" s="42">
        <v>58.68</v>
      </c>
      <c r="H39" s="62">
        <f t="shared" si="3"/>
        <v>-8.6000000000000014</v>
      </c>
    </row>
    <row r="40" spans="1:8" ht="12.75" customHeight="1">
      <c r="A40" s="187" t="s">
        <v>154</v>
      </c>
      <c r="B40" s="188"/>
      <c r="C40" s="42"/>
      <c r="D40" s="7">
        <v>0</v>
      </c>
      <c r="E40" s="42">
        <v>142.87</v>
      </c>
      <c r="F40" s="42">
        <v>129.1</v>
      </c>
      <c r="G40" s="42">
        <v>129.1</v>
      </c>
      <c r="H40" s="62">
        <f t="shared" si="3"/>
        <v>-13.77000000000001</v>
      </c>
    </row>
    <row r="41" spans="1:8" ht="12.75" customHeight="1">
      <c r="A41" s="187" t="s">
        <v>152</v>
      </c>
      <c r="B41" s="188"/>
      <c r="C41" s="42"/>
      <c r="D41" s="7">
        <v>0</v>
      </c>
      <c r="E41" s="42">
        <v>6.78</v>
      </c>
      <c r="F41" s="42">
        <v>5.69</v>
      </c>
      <c r="G41" s="42">
        <v>5.69</v>
      </c>
      <c r="H41" s="62">
        <f t="shared" si="3"/>
        <v>-1.0899999999999999</v>
      </c>
    </row>
    <row r="42" spans="1:8" ht="19.5" customHeight="1">
      <c r="A42" s="78" t="s">
        <v>124</v>
      </c>
      <c r="B42" s="69"/>
      <c r="C42" s="42"/>
      <c r="D42" s="7"/>
      <c r="E42" s="43">
        <f>E8+E32+E36</f>
        <v>2611.6600000000003</v>
      </c>
      <c r="F42" s="43">
        <f t="shared" ref="F42:G42" si="4">F8+F32+F36</f>
        <v>2533.75</v>
      </c>
      <c r="G42" s="43">
        <f t="shared" si="4"/>
        <v>3109.88</v>
      </c>
      <c r="H42" s="62"/>
    </row>
    <row r="43" spans="1:8" ht="19.5" customHeight="1">
      <c r="A43" s="78" t="s">
        <v>126</v>
      </c>
      <c r="B43" s="69"/>
      <c r="C43" s="42"/>
      <c r="D43" s="7"/>
      <c r="E43" s="42"/>
      <c r="F43" s="42"/>
      <c r="G43" s="67"/>
      <c r="H43" s="62"/>
    </row>
    <row r="44" spans="1:8" ht="0.75" hidden="1" customHeight="1">
      <c r="A44" s="175" t="s">
        <v>139</v>
      </c>
      <c r="B44" s="176"/>
      <c r="C44" s="165"/>
      <c r="D44" s="185">
        <v>24.31</v>
      </c>
      <c r="E44" s="165">
        <v>10.73</v>
      </c>
      <c r="F44" s="165">
        <v>10.73</v>
      </c>
      <c r="G44" s="172">
        <v>1.82</v>
      </c>
      <c r="H44" s="165">
        <f>F44-G44+D44</f>
        <v>33.22</v>
      </c>
    </row>
    <row r="45" spans="1:8" ht="7.5" customHeight="1">
      <c r="A45" s="177"/>
      <c r="B45" s="178"/>
      <c r="C45" s="170"/>
      <c r="D45" s="166"/>
      <c r="E45" s="170"/>
      <c r="F45" s="170"/>
      <c r="G45" s="173"/>
      <c r="H45" s="166"/>
    </row>
    <row r="46" spans="1:8" ht="6.75" customHeight="1">
      <c r="A46" s="177"/>
      <c r="B46" s="178"/>
      <c r="C46" s="170"/>
      <c r="D46" s="166"/>
      <c r="E46" s="170"/>
      <c r="F46" s="170"/>
      <c r="G46" s="173"/>
      <c r="H46" s="166"/>
    </row>
    <row r="47" spans="1:8" ht="8.25" customHeight="1">
      <c r="A47" s="179"/>
      <c r="B47" s="180"/>
      <c r="C47" s="171"/>
      <c r="D47" s="167"/>
      <c r="E47" s="171"/>
      <c r="F47" s="171"/>
      <c r="G47" s="174"/>
      <c r="H47" s="167"/>
    </row>
    <row r="48" spans="1:8" ht="14.25" customHeight="1">
      <c r="A48" s="161" t="s">
        <v>133</v>
      </c>
      <c r="B48" s="147"/>
      <c r="C48" s="82"/>
      <c r="D48" s="89">
        <v>21.35</v>
      </c>
      <c r="E48" s="90">
        <f>E44-E49</f>
        <v>8.91</v>
      </c>
      <c r="F48" s="90">
        <f>F44-F49</f>
        <v>8.91</v>
      </c>
      <c r="G48" s="91">
        <v>0</v>
      </c>
      <c r="H48" s="89">
        <v>30.26</v>
      </c>
    </row>
    <row r="49" spans="1:10" ht="8.25" customHeight="1">
      <c r="A49" s="133" t="s">
        <v>58</v>
      </c>
      <c r="B49" s="134"/>
      <c r="C49" s="168"/>
      <c r="D49" s="155">
        <v>2.97</v>
      </c>
      <c r="E49" s="168">
        <v>1.82</v>
      </c>
      <c r="F49" s="168">
        <v>1.82</v>
      </c>
      <c r="G49" s="129">
        <v>1.82</v>
      </c>
      <c r="H49" s="181">
        <v>-2.97</v>
      </c>
    </row>
    <row r="50" spans="1:10" ht="4.5" customHeight="1">
      <c r="A50" s="135"/>
      <c r="B50" s="136"/>
      <c r="C50" s="169"/>
      <c r="D50" s="156"/>
      <c r="E50" s="169"/>
      <c r="F50" s="169"/>
      <c r="G50" s="130"/>
      <c r="H50" s="182"/>
    </row>
    <row r="51" spans="1:10" s="4" customFormat="1" ht="19.5" customHeight="1">
      <c r="A51" s="56" t="s">
        <v>140</v>
      </c>
      <c r="B51" s="57"/>
      <c r="C51" s="43">
        <v>150</v>
      </c>
      <c r="D51" s="55">
        <v>17.940000000000001</v>
      </c>
      <c r="E51" s="43">
        <v>7.2</v>
      </c>
      <c r="F51" s="43">
        <v>7.2</v>
      </c>
      <c r="G51" s="61">
        <v>1.22</v>
      </c>
      <c r="H51" s="43">
        <f>F51-G51+D51</f>
        <v>23.92</v>
      </c>
    </row>
    <row r="52" spans="1:10" ht="15.75" customHeight="1">
      <c r="A52" s="133" t="s">
        <v>78</v>
      </c>
      <c r="B52" s="134"/>
      <c r="C52" s="168">
        <f>C51*17%</f>
        <v>25.500000000000004</v>
      </c>
      <c r="D52" s="155">
        <v>0</v>
      </c>
      <c r="E52" s="168">
        <v>1.22</v>
      </c>
      <c r="F52" s="168">
        <f>E52</f>
        <v>1.22</v>
      </c>
      <c r="G52" s="129">
        <v>1.22</v>
      </c>
      <c r="H52" s="155">
        <v>0</v>
      </c>
    </row>
    <row r="53" spans="1:10" ht="1.5" customHeight="1">
      <c r="A53" s="135"/>
      <c r="B53" s="136"/>
      <c r="C53" s="169"/>
      <c r="D53" s="156"/>
      <c r="E53" s="169"/>
      <c r="F53" s="169"/>
      <c r="G53" s="130"/>
      <c r="H53" s="156"/>
    </row>
    <row r="54" spans="1:10" ht="21.75" customHeight="1">
      <c r="A54" s="161" t="s">
        <v>141</v>
      </c>
      <c r="B54" s="162"/>
      <c r="C54" s="80" t="s">
        <v>136</v>
      </c>
      <c r="D54" s="83">
        <v>11.73</v>
      </c>
      <c r="E54" s="85">
        <v>16.8</v>
      </c>
      <c r="F54" s="85">
        <v>16.8</v>
      </c>
      <c r="G54" s="86">
        <v>2.86</v>
      </c>
      <c r="H54" s="85">
        <f>F54+D54-G54</f>
        <v>25.67</v>
      </c>
      <c r="I54" s="63"/>
    </row>
    <row r="55" spans="1:10" ht="15" customHeight="1">
      <c r="A55" s="186" t="s">
        <v>134</v>
      </c>
      <c r="B55" s="147"/>
      <c r="C55" s="80"/>
      <c r="D55" s="81">
        <v>15.3</v>
      </c>
      <c r="E55" s="80">
        <f>E54-E56</f>
        <v>13.940000000000001</v>
      </c>
      <c r="F55" s="80">
        <v>13.94</v>
      </c>
      <c r="G55" s="79">
        <v>0</v>
      </c>
      <c r="H55" s="84">
        <f t="shared" ref="H55:H56" si="5">F55+D55-G55</f>
        <v>29.240000000000002</v>
      </c>
      <c r="I55" s="63"/>
    </row>
    <row r="56" spans="1:10" ht="15.75" customHeight="1">
      <c r="A56" s="186" t="s">
        <v>135</v>
      </c>
      <c r="B56" s="147"/>
      <c r="C56" s="80"/>
      <c r="D56" s="81">
        <v>-3.57</v>
      </c>
      <c r="E56" s="80">
        <v>2.86</v>
      </c>
      <c r="F56" s="80">
        <v>2.86</v>
      </c>
      <c r="G56" s="79">
        <v>2.86</v>
      </c>
      <c r="H56" s="87">
        <f t="shared" si="5"/>
        <v>-3.57</v>
      </c>
      <c r="I56" s="63"/>
    </row>
    <row r="57" spans="1:10" ht="15.75" customHeight="1">
      <c r="A57" s="161" t="s">
        <v>156</v>
      </c>
      <c r="B57" s="162"/>
      <c r="C57" s="104"/>
      <c r="D57" s="102">
        <v>0</v>
      </c>
      <c r="E57" s="104">
        <v>18</v>
      </c>
      <c r="F57" s="104">
        <v>12.49</v>
      </c>
      <c r="G57" s="101">
        <v>12.49</v>
      </c>
      <c r="H57" s="105"/>
      <c r="I57" s="63"/>
    </row>
    <row r="58" spans="1:10" ht="18.75" customHeight="1">
      <c r="A58" s="183" t="s">
        <v>124</v>
      </c>
      <c r="B58" s="184"/>
      <c r="C58" s="7"/>
      <c r="D58" s="7"/>
      <c r="E58" s="43">
        <f>E42+E44+E51+E54+E57</f>
        <v>2664.3900000000003</v>
      </c>
      <c r="F58" s="43">
        <f t="shared" ref="F58:G58" si="6">F42+F44+F51+F54+F57</f>
        <v>2580.9699999999998</v>
      </c>
      <c r="G58" s="43">
        <f t="shared" si="6"/>
        <v>3128.27</v>
      </c>
      <c r="H58" s="7"/>
    </row>
    <row r="59" spans="1:10" ht="17.25" customHeight="1">
      <c r="A59" s="163" t="s">
        <v>125</v>
      </c>
      <c r="B59" s="164"/>
      <c r="C59" s="93"/>
      <c r="D59" s="93">
        <v>-184.89</v>
      </c>
      <c r="E59" s="94"/>
      <c r="F59" s="94"/>
      <c r="G59" s="93"/>
      <c r="H59" s="95">
        <v>65.8</v>
      </c>
      <c r="I59" s="88"/>
      <c r="J59" s="88"/>
    </row>
    <row r="60" spans="1:10" ht="23.25" customHeight="1">
      <c r="A60" s="163" t="s">
        <v>148</v>
      </c>
      <c r="B60" s="163"/>
      <c r="C60" s="96"/>
      <c r="D60" s="96"/>
      <c r="E60" s="97"/>
      <c r="F60" s="92"/>
      <c r="G60" s="92"/>
      <c r="H60" s="97">
        <v>65.8</v>
      </c>
    </row>
    <row r="61" spans="1:10" ht="21.75" customHeight="1">
      <c r="A61" s="98" t="s">
        <v>122</v>
      </c>
      <c r="B61" s="98"/>
      <c r="C61" s="96"/>
      <c r="D61" s="96"/>
      <c r="E61" s="97"/>
      <c r="F61" s="92"/>
      <c r="G61" s="92"/>
      <c r="H61" s="97">
        <v>494.21</v>
      </c>
      <c r="I61" s="88"/>
    </row>
    <row r="62" spans="1:10" ht="22.5" customHeight="1">
      <c r="A62" s="99" t="s">
        <v>123</v>
      </c>
      <c r="B62" s="100"/>
      <c r="C62" s="96"/>
      <c r="D62" s="96"/>
      <c r="E62" s="97"/>
      <c r="F62" s="92"/>
      <c r="G62" s="92"/>
      <c r="H62" s="97">
        <f>H8+H34+H56</f>
        <v>-467.86</v>
      </c>
      <c r="I62" s="88"/>
    </row>
    <row r="63" spans="1:10" ht="14.25" customHeight="1">
      <c r="A63" s="75"/>
      <c r="B63" s="75"/>
      <c r="C63" s="76"/>
      <c r="D63" s="27"/>
      <c r="E63" s="76"/>
      <c r="F63" s="76"/>
      <c r="G63" s="76"/>
      <c r="H63" s="27"/>
    </row>
    <row r="64" spans="1:10" ht="14.25" customHeight="1"/>
    <row r="65" spans="1:10">
      <c r="A65" s="20" t="s">
        <v>155</v>
      </c>
      <c r="D65" s="22"/>
      <c r="E65" s="22"/>
      <c r="F65" s="22"/>
      <c r="G65" s="22"/>
    </row>
    <row r="66" spans="1:10">
      <c r="A66" s="157" t="s">
        <v>60</v>
      </c>
      <c r="B66" s="126"/>
      <c r="C66" s="126"/>
      <c r="D66" s="112"/>
      <c r="E66" s="30" t="s">
        <v>61</v>
      </c>
      <c r="F66" s="30" t="s">
        <v>62</v>
      </c>
      <c r="G66" s="30" t="s">
        <v>127</v>
      </c>
      <c r="H66" s="6" t="s">
        <v>128</v>
      </c>
    </row>
    <row r="67" spans="1:10" ht="15" customHeight="1">
      <c r="A67" s="158" t="s">
        <v>142</v>
      </c>
      <c r="B67" s="159"/>
      <c r="C67" s="159"/>
      <c r="D67" s="160"/>
      <c r="E67" s="31">
        <v>43070</v>
      </c>
      <c r="F67" s="30">
        <v>2</v>
      </c>
      <c r="G67" s="32">
        <v>1149.07</v>
      </c>
      <c r="H67" s="6" t="s">
        <v>143</v>
      </c>
    </row>
    <row r="68" spans="1:10" ht="13.5" customHeight="1">
      <c r="A68" s="158" t="s">
        <v>115</v>
      </c>
      <c r="B68" s="159"/>
      <c r="C68" s="159"/>
      <c r="D68" s="160"/>
      <c r="E68" s="31">
        <v>42826</v>
      </c>
      <c r="F68" s="30">
        <v>4</v>
      </c>
      <c r="G68" s="32">
        <v>2.44</v>
      </c>
      <c r="H68" s="6" t="s">
        <v>129</v>
      </c>
      <c r="J68" s="63"/>
    </row>
    <row r="69" spans="1:10">
      <c r="A69" s="154" t="s">
        <v>7</v>
      </c>
      <c r="B69" s="142"/>
      <c r="C69" s="142"/>
      <c r="D69" s="143"/>
      <c r="E69" s="31"/>
      <c r="F69" s="30"/>
      <c r="G69" s="32">
        <f>SUM(G67:G68)</f>
        <v>1151.51</v>
      </c>
      <c r="H69" s="6"/>
    </row>
    <row r="70" spans="1:10">
      <c r="A70" s="20" t="s">
        <v>49</v>
      </c>
      <c r="D70" s="22"/>
      <c r="E70" s="22"/>
      <c r="F70" s="22"/>
      <c r="G70" s="22"/>
    </row>
    <row r="71" spans="1:10">
      <c r="A71" s="20" t="s">
        <v>50</v>
      </c>
      <c r="D71" s="22"/>
      <c r="E71" s="22"/>
      <c r="F71" s="22"/>
      <c r="G71" s="22"/>
    </row>
    <row r="72" spans="1:10" ht="23.25" customHeight="1">
      <c r="A72" s="157" t="s">
        <v>64</v>
      </c>
      <c r="B72" s="126"/>
      <c r="C72" s="126"/>
      <c r="D72" s="126"/>
      <c r="E72" s="112"/>
      <c r="F72" s="34" t="s">
        <v>62</v>
      </c>
      <c r="G72" s="33" t="s">
        <v>63</v>
      </c>
    </row>
    <row r="73" spans="1:10">
      <c r="A73" s="154" t="s">
        <v>65</v>
      </c>
      <c r="B73" s="142"/>
      <c r="C73" s="142"/>
      <c r="D73" s="142"/>
      <c r="E73" s="143"/>
      <c r="F73" s="30">
        <v>5</v>
      </c>
      <c r="G73" s="30" t="s">
        <v>158</v>
      </c>
    </row>
    <row r="74" spans="1:10">
      <c r="A74" s="22"/>
      <c r="D74" s="22"/>
      <c r="E74" s="22"/>
      <c r="F74" s="22"/>
      <c r="G74" s="22"/>
    </row>
    <row r="75" spans="1:10" s="4" customFormat="1">
      <c r="A75" s="20" t="s">
        <v>116</v>
      </c>
      <c r="B75" s="45"/>
      <c r="C75" s="46"/>
      <c r="D75" s="20"/>
      <c r="E75" s="20"/>
      <c r="F75" s="20"/>
      <c r="G75" s="20"/>
    </row>
    <row r="76" spans="1:10">
      <c r="A76" s="154" t="s">
        <v>81</v>
      </c>
      <c r="B76" s="143"/>
      <c r="C76" s="151" t="s">
        <v>82</v>
      </c>
      <c r="D76" s="143"/>
      <c r="E76" s="30" t="s">
        <v>83</v>
      </c>
      <c r="F76" s="30" t="s">
        <v>84</v>
      </c>
      <c r="G76" s="30" t="s">
        <v>85</v>
      </c>
    </row>
    <row r="77" spans="1:10">
      <c r="A77" s="154" t="s">
        <v>161</v>
      </c>
      <c r="B77" s="143"/>
      <c r="C77" s="152" t="s">
        <v>86</v>
      </c>
      <c r="D77" s="153"/>
      <c r="E77" s="30">
        <v>1</v>
      </c>
      <c r="F77" s="30" t="s">
        <v>86</v>
      </c>
      <c r="G77" s="30" t="s">
        <v>86</v>
      </c>
    </row>
    <row r="78" spans="1:10">
      <c r="A78" s="22"/>
      <c r="D78" s="22"/>
      <c r="E78" s="22"/>
      <c r="F78" s="22"/>
      <c r="G78" s="22"/>
    </row>
    <row r="80" spans="1:10">
      <c r="A80" s="20" t="s">
        <v>117</v>
      </c>
      <c r="E80" s="35"/>
      <c r="F80" s="64"/>
      <c r="G80" s="35"/>
    </row>
    <row r="81" spans="1:8">
      <c r="A81" s="20" t="s">
        <v>159</v>
      </c>
      <c r="B81" s="65"/>
      <c r="C81" s="66"/>
      <c r="D81" s="20"/>
      <c r="E81" s="35"/>
      <c r="F81" s="64"/>
      <c r="G81" s="35"/>
    </row>
    <row r="82" spans="1:8" ht="39.75" customHeight="1">
      <c r="A82" s="148" t="s">
        <v>160</v>
      </c>
      <c r="B82" s="149"/>
      <c r="C82" s="149"/>
      <c r="D82" s="149"/>
      <c r="E82" s="149"/>
      <c r="F82" s="149"/>
      <c r="G82" s="149"/>
      <c r="H82" s="150"/>
    </row>
    <row r="83" spans="1:8" ht="12" customHeight="1"/>
    <row r="84" spans="1:8">
      <c r="A84" s="20" t="s">
        <v>87</v>
      </c>
      <c r="B84" s="65"/>
      <c r="C84" s="66"/>
      <c r="D84" s="20"/>
      <c r="E84" s="20" t="s">
        <v>88</v>
      </c>
      <c r="F84" s="20"/>
    </row>
    <row r="85" spans="1:8">
      <c r="A85" s="20" t="s">
        <v>89</v>
      </c>
      <c r="B85" s="65"/>
      <c r="C85" s="66"/>
      <c r="D85" s="20"/>
      <c r="E85" s="20"/>
      <c r="F85" s="20"/>
    </row>
    <row r="86" spans="1:8">
      <c r="A86" s="20" t="s">
        <v>90</v>
      </c>
      <c r="B86" s="65"/>
      <c r="C86" s="66"/>
      <c r="D86" s="20"/>
      <c r="E86" s="20"/>
      <c r="F86" s="20"/>
    </row>
    <row r="88" spans="1:8">
      <c r="A88" s="18" t="s">
        <v>91</v>
      </c>
      <c r="D88" s="18"/>
    </row>
    <row r="89" spans="1:8">
      <c r="A89" s="18" t="s">
        <v>92</v>
      </c>
      <c r="C89" s="44" t="s">
        <v>25</v>
      </c>
      <c r="D89" s="18"/>
    </row>
    <row r="90" spans="1:8">
      <c r="A90" s="18" t="s">
        <v>93</v>
      </c>
      <c r="C90" s="44" t="s">
        <v>94</v>
      </c>
      <c r="D90" s="18"/>
    </row>
    <row r="91" spans="1:8">
      <c r="A91" s="18" t="s">
        <v>95</v>
      </c>
      <c r="C91" s="44" t="s">
        <v>96</v>
      </c>
      <c r="D91" s="18"/>
    </row>
    <row r="92" spans="1:8">
      <c r="A92" s="18"/>
      <c r="D92" s="18"/>
    </row>
  </sheetData>
  <mergeCells count="69">
    <mergeCell ref="A58:B58"/>
    <mergeCell ref="C44:C47"/>
    <mergeCell ref="D44:D47"/>
    <mergeCell ref="A34:B34"/>
    <mergeCell ref="A48:B48"/>
    <mergeCell ref="A54:B54"/>
    <mergeCell ref="A55:B55"/>
    <mergeCell ref="A56:B56"/>
    <mergeCell ref="A36:B36"/>
    <mergeCell ref="A38:B38"/>
    <mergeCell ref="A39:B39"/>
    <mergeCell ref="A40:B40"/>
    <mergeCell ref="A41:B41"/>
    <mergeCell ref="A60:B60"/>
    <mergeCell ref="H44:H47"/>
    <mergeCell ref="C52:C53"/>
    <mergeCell ref="D52:D53"/>
    <mergeCell ref="E52:E53"/>
    <mergeCell ref="F52:F53"/>
    <mergeCell ref="F49:F50"/>
    <mergeCell ref="E44:E47"/>
    <mergeCell ref="F44:F47"/>
    <mergeCell ref="G44:G47"/>
    <mergeCell ref="A49:B50"/>
    <mergeCell ref="C49:C50"/>
    <mergeCell ref="D49:D50"/>
    <mergeCell ref="E49:E50"/>
    <mergeCell ref="A44:B47"/>
    <mergeCell ref="H49:H50"/>
    <mergeCell ref="A82:H82"/>
    <mergeCell ref="C76:D76"/>
    <mergeCell ref="C77:D77"/>
    <mergeCell ref="A76:B76"/>
    <mergeCell ref="G52:G53"/>
    <mergeCell ref="H52:H53"/>
    <mergeCell ref="A69:D69"/>
    <mergeCell ref="A72:E72"/>
    <mergeCell ref="A73:E73"/>
    <mergeCell ref="A66:D66"/>
    <mergeCell ref="A77:B77"/>
    <mergeCell ref="A67:D67"/>
    <mergeCell ref="A68:D68"/>
    <mergeCell ref="A52:B53"/>
    <mergeCell ref="A57:B57"/>
    <mergeCell ref="A59:B59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30:B30"/>
    <mergeCell ref="A32:B32"/>
    <mergeCell ref="G49:G50"/>
    <mergeCell ref="A23:B23"/>
    <mergeCell ref="G27:G28"/>
    <mergeCell ref="A26:B26"/>
    <mergeCell ref="A27:B28"/>
    <mergeCell ref="C27:C28"/>
    <mergeCell ref="D27:D28"/>
    <mergeCell ref="E27:E28"/>
    <mergeCell ref="F27:F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2018-02-05T02:33:27Z</cp:lastPrinted>
  <dcterms:created xsi:type="dcterms:W3CDTF">2013-02-18T04:38:06Z</dcterms:created>
  <dcterms:modified xsi:type="dcterms:W3CDTF">2018-02-21T06:39:43Z</dcterms:modified>
</cp:coreProperties>
</file>