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E47" i="8" l="1"/>
  <c r="H43" i="8"/>
  <c r="F32" i="8"/>
  <c r="F31" i="8"/>
  <c r="E32" i="8"/>
  <c r="E31" i="8"/>
  <c r="G61" i="8"/>
  <c r="G31" i="8"/>
  <c r="H31" i="8"/>
  <c r="H45" i="8"/>
  <c r="H51" i="8"/>
  <c r="H44" i="8"/>
  <c r="F8" i="8"/>
  <c r="E8" i="8"/>
  <c r="H8" i="8"/>
  <c r="F34" i="8"/>
  <c r="E34" i="8"/>
  <c r="G36" i="8"/>
  <c r="G37" i="8"/>
  <c r="G38" i="8"/>
  <c r="G39" i="8"/>
  <c r="G34" i="8"/>
  <c r="H34" i="8"/>
  <c r="H42" i="8"/>
  <c r="G32" i="8"/>
  <c r="H32" i="8"/>
  <c r="H52" i="8"/>
  <c r="H50" i="8"/>
  <c r="G30" i="8"/>
  <c r="H30" i="8"/>
  <c r="G27" i="8"/>
  <c r="F29" i="8"/>
  <c r="G29" i="8"/>
  <c r="E29" i="8"/>
  <c r="G24" i="8"/>
  <c r="G21" i="8"/>
  <c r="G18" i="8"/>
  <c r="G15" i="8"/>
  <c r="G12" i="8"/>
  <c r="D49" i="8"/>
  <c r="F47" i="8"/>
  <c r="G47" i="8"/>
  <c r="D23" i="8"/>
  <c r="D20" i="8"/>
  <c r="D17" i="8"/>
  <c r="D14" i="8"/>
  <c r="D13" i="8"/>
  <c r="D10" i="8"/>
  <c r="C29" i="8"/>
  <c r="C28" i="8"/>
  <c r="C32" i="8"/>
  <c r="C31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G8" i="8"/>
  <c r="G10" i="8"/>
  <c r="G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G40" i="8"/>
  <c r="G48" i="8"/>
  <c r="E40" i="8"/>
  <c r="E48" i="8"/>
  <c r="F40" i="8"/>
  <c r="F48" i="8"/>
  <c r="H39" i="8"/>
  <c r="H38" i="8"/>
  <c r="H37" i="8"/>
  <c r="H36" i="8"/>
  <c r="D28" i="8"/>
  <c r="D25" i="8"/>
  <c r="D22" i="8"/>
  <c r="D19" i="8"/>
  <c r="D9" i="8"/>
  <c r="E13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<sst xmlns="http://schemas.openxmlformats.org/spreadsheetml/2006/main" count="190" uniqueCount="165">
  <si>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</si>
  <si>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</si>
  <si>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</si>
  <si>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</si>
  <si>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</si>
  <si>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</si>
  <si>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</si>
  <si>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</si>
  <si>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</si>
  <si>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</si>
  <si>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</si>
  <si>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</si>
  <si>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</si>
  <si>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</si>
  <si>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</si>
  <si>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</si>
  <si>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</si>
  <si>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</si>
  <si>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</si>
  <si>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</si>
  <si>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</si>
  <si>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</si>
  <si>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</si>
  <si>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</si>
  <si>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</si>
  <si>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</si>
  <si>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</si>
  <si>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</si>
  <si>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</si>
  <si>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</si>
  <si>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</si>
  <si>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</si>
  <si>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</si>
  <si>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</si>
  <si>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</si>
  <si>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</si>
  <si>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</si>
  <si>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</si>
  <si>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</si>
  <si>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</si>
  <si>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</si>
  <si>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</si>
  <si>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</si>
  <si>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</si>
  <si>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</si>
  <si>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</si>
  <si>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</si>
  <si>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</si>
  <si>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</si>
  <si>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</si>
  <si>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</si>
  <si>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</si>
  <si>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</si>
  <si>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</si>
  <si>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</si>
  <si>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</si>
  <si>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</si>
  <si>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</si>
  <si>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</si>
  <si>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</si>
  <si>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</si>
  <si>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</si>
  <si>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</si>
  <si>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</si>
  <si>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</si>
  <si>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</si>
  <si>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</si>
  <si>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</si>
  <si>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</si>
  <si>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</si>
  <si>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</si>
  <si>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</si>
  <si>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</si>
  <si>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</si>
  <si>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</si>
  <si>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</si>
  <si>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</si>
  <si>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</si>
  <si>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</si>
  <si>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</si>
  <si>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</si>
  <si>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</si>
  <si>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</si>
  <si>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</si>
  <si>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</si>
  <si>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</si>
  <si>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</si>
  <si>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</si>
  <si>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</si>
  <si>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</si>
  <si>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пр-кт .Красного Знамени, 94</t>
  </si>
  <si>
    <t>ООО "Комфорт"</t>
  </si>
  <si>
    <t>ул. Красного Знамени, 94</t>
  </si>
  <si>
    <t>2-222-016</t>
  </si>
  <si>
    <t>01.01.2008г.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</si>
  <si>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</si>
  <si>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</si>
  <si>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</si>
  <si>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</si>
  <si>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</si>
  <si>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</si>
  <si>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</si>
  <si>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</si>
  <si>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</si>
  <si>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</si>
  <si>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</si>
  <si>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</si>
  <si>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</si>
  <si>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</si>
  <si>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</si>
  <si>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94 по ул. Красного Знамени</t>
  </si>
  <si>
    <t>ул. Тунгусская, 8</t>
  </si>
  <si>
    <t>Колличество проживающих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</si>
  <si>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</si>
  <si>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</si>
  <si>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</si>
  <si>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</si>
  <si>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сумма, т.р.</t>
  </si>
  <si>
    <t>итого прочие:</t>
  </si>
  <si>
    <t>Всего д/средств с учетом остатков</t>
  </si>
  <si>
    <t>Ресо-Гарантия</t>
  </si>
  <si>
    <t>исполнитель</t>
  </si>
  <si>
    <t xml:space="preserve">обязательное страхование лифтов </t>
  </si>
  <si>
    <t>3.Коммунальные услуги,всего:</t>
  </si>
  <si>
    <t>в том числе: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</si>
  <si>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</si>
  <si>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</si>
  <si>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</si>
  <si>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</si>
  <si>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в том числе услуги управления. налоги</t>
  </si>
  <si>
    <t>Всего по дому:</t>
  </si>
  <si>
    <t>Лифт ДВ</t>
  </si>
  <si>
    <t>1 шт</t>
  </si>
  <si>
    <t>4 шт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</si>
  <si>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</si>
  <si>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</si>
  <si>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"Территория"</t>
  </si>
  <si>
    <t>ООО "Восток-Мегаполис"</t>
  </si>
  <si>
    <t>7 351,60 кв.м.</t>
  </si>
  <si>
    <t>449,50 кв.м.</t>
  </si>
  <si>
    <t>322 чел</t>
  </si>
  <si>
    <t>1362,30 кв.м.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</si>
  <si>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</si>
  <si>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</si>
  <si>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</si>
  <si>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</si>
  <si>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</si>
  <si>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</si>
  <si>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</t>
  </si>
  <si>
    <t>2-205-087</t>
  </si>
  <si>
    <t>А.А.Тяптин</t>
  </si>
  <si>
    <t>Итого:</t>
  </si>
  <si>
    <t>Замена КВШ лифта - п.1</t>
  </si>
  <si>
    <t>Замена троса ОС лифта - п.3</t>
  </si>
  <si>
    <t>Аварийный ремонт кровли</t>
  </si>
  <si>
    <t>95 м2</t>
  </si>
  <si>
    <t>Позитив Плюс</t>
  </si>
  <si>
    <t xml:space="preserve"> 1.Техническое Обслуживание УУТЭ</t>
  </si>
  <si>
    <t>2. Текущий ремонт коммуникаций, проходящих через нежилые помещения</t>
  </si>
  <si>
    <t xml:space="preserve">3. Реклама в лифтах, </t>
  </si>
  <si>
    <t>150р в мес</t>
  </si>
  <si>
    <r>
      <t>Предложение Управляющей компании</t>
    </r>
    <r>
      <rPr>
        <b/>
        <sz val="10"/>
        <color theme="1"/>
        <rFont val="Calibri"/>
        <family val="2"/>
        <charset val="204"/>
        <scheme val="minor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1. Ремонт отмостки. 2. Ремонт системы центрального отопления и электроснабжения. </t>
    </r>
    <r>
      <rPr>
        <sz val="10"/>
        <color theme="1"/>
        <rFont val="Calibri"/>
        <family val="2"/>
        <charset val="204"/>
        <scheme val="minor"/>
      </rPr>
      <t>Собственникам,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компанию, для формирования плана текущего ремонта по дому № 94 по ул. Красного Знамени на 2020 год.</t>
    </r>
  </si>
  <si>
    <t>Исп: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</si>
  <si>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377/03   от   02.03.2020 год</t>
    </r>
  </si>
  <si>
    <t xml:space="preserve">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</si>
</sst>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2" xfId="0" applyFont="1" applyBorder="1" applyAlignment="1"/>
    <xf numFmtId="0" fontId="4" fillId="0" borderId="6" xfId="0" applyFont="1" applyBorder="1" applyAlignment="1"/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9" fillId="0" borderId="6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4" fillId="0" borderId="7" xfId="0" applyFont="1" applyBorder="1" applyAlignment="1"/>
    <xf numFmtId="2" fontId="10" fillId="0" borderId="1" xfId="1" applyNumberFormat="1" applyFont="1" applyFill="1" applyBorder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/>
    </xf>
    <xf numFmtId="4" fontId="4" fillId="0" borderId="6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4" fontId="9" fillId="0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4" fontId="19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12" fillId="0" borderId="2" xfId="0" applyNumberFormat="1" applyFont="1" applyFill="1" applyBorder="1" applyAlignment="1">
      <alignment horizontal="left"/>
    </xf>
    <xf numFmtId="4" fontId="4" fillId="0" borderId="0" xfId="0" applyNumberFormat="1" applyFont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7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0" fontId="9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4" fontId="12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9" fillId="2" borderId="7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9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4" fontId="4" fillId="0" borderId="7" xfId="0" applyNumberFormat="1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left" wrapText="1"/>
    </xf>
    <xf numFmtId="4" fontId="0" fillId="0" borderId="7" xfId="0" applyNumberFormat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topLeftCell="A10" workbookViewId="0">
      <selection activeCell="E16" sqref="E1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110</v>
      </c>
    </row>
    <row r="4" spans="1:4" ht="14.25" customHeight="1" x14ac:dyDescent="0.25">
      <c r="A4" s="20" t="s">
        <v>163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164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24" t="s">
        <v>135</v>
      </c>
      <c r="D9" s="125"/>
    </row>
    <row r="10" spans="1:4" s="3" customFormat="1" ht="24" customHeight="1" x14ac:dyDescent="0.25">
      <c r="A10" s="11" t="s">
        <v>2</v>
      </c>
      <c r="B10" s="13" t="s">
        <v>12</v>
      </c>
      <c r="C10" s="126" t="s">
        <v>75</v>
      </c>
      <c r="D10" s="120"/>
    </row>
    <row r="11" spans="1:4" s="3" customFormat="1" ht="15" customHeight="1" x14ac:dyDescent="0.25">
      <c r="A11" s="11" t="s">
        <v>3</v>
      </c>
      <c r="B11" s="12" t="s">
        <v>13</v>
      </c>
      <c r="C11" s="124" t="s">
        <v>14</v>
      </c>
      <c r="D11" s="125"/>
    </row>
    <row r="12" spans="1:4" s="3" customFormat="1" ht="15" customHeight="1" x14ac:dyDescent="0.25">
      <c r="A12" s="127">
        <v>5</v>
      </c>
      <c r="B12" s="127" t="s">
        <v>96</v>
      </c>
      <c r="C12" s="42" t="s">
        <v>97</v>
      </c>
      <c r="D12" s="43" t="s">
        <v>98</v>
      </c>
    </row>
    <row r="13" spans="1:4" s="3" customFormat="1" ht="14.25" customHeight="1" x14ac:dyDescent="0.25">
      <c r="A13" s="127"/>
      <c r="B13" s="127"/>
      <c r="C13" s="42" t="s">
        <v>99</v>
      </c>
      <c r="D13" s="43" t="s">
        <v>100</v>
      </c>
    </row>
    <row r="14" spans="1:4" s="3" customFormat="1" x14ac:dyDescent="0.25">
      <c r="A14" s="127"/>
      <c r="B14" s="127"/>
      <c r="C14" s="42" t="s">
        <v>101</v>
      </c>
      <c r="D14" s="43" t="s">
        <v>102</v>
      </c>
    </row>
    <row r="15" spans="1:4" s="3" customFormat="1" ht="16.5" customHeight="1" x14ac:dyDescent="0.25">
      <c r="A15" s="127"/>
      <c r="B15" s="127"/>
      <c r="C15" s="42" t="s">
        <v>103</v>
      </c>
      <c r="D15" s="43" t="s">
        <v>105</v>
      </c>
    </row>
    <row r="16" spans="1:4" s="3" customFormat="1" ht="16.5" customHeight="1" x14ac:dyDescent="0.25">
      <c r="A16" s="127"/>
      <c r="B16" s="127"/>
      <c r="C16" s="42" t="s">
        <v>104</v>
      </c>
      <c r="D16" s="43" t="s">
        <v>98</v>
      </c>
    </row>
    <row r="17" spans="1:4" s="5" customFormat="1" ht="15.75" customHeight="1" x14ac:dyDescent="0.25">
      <c r="A17" s="127"/>
      <c r="B17" s="127"/>
      <c r="C17" s="42" t="s">
        <v>106</v>
      </c>
      <c r="D17" s="43" t="s">
        <v>107</v>
      </c>
    </row>
    <row r="18" spans="1:4" s="5" customFormat="1" ht="15.75" customHeight="1" x14ac:dyDescent="0.25">
      <c r="A18" s="127"/>
      <c r="B18" s="127"/>
      <c r="C18" s="44" t="s">
        <v>108</v>
      </c>
      <c r="D18" s="43" t="s">
        <v>109</v>
      </c>
    </row>
    <row r="19" spans="1:4" ht="18.75" customHeight="1" x14ac:dyDescent="0.25">
      <c r="A19" s="11" t="s">
        <v>4</v>
      </c>
      <c r="B19" s="12" t="s">
        <v>15</v>
      </c>
      <c r="C19" s="128" t="s">
        <v>95</v>
      </c>
      <c r="D19" s="129"/>
    </row>
    <row r="20" spans="1:4" s="5" customFormat="1" ht="24.75" customHeight="1" x14ac:dyDescent="0.25">
      <c r="A20" s="11" t="s">
        <v>5</v>
      </c>
      <c r="B20" s="75" t="s">
        <v>16</v>
      </c>
      <c r="C20" s="130" t="s">
        <v>55</v>
      </c>
      <c r="D20" s="131"/>
    </row>
    <row r="21" spans="1:4" s="5" customFormat="1" ht="15" customHeight="1" x14ac:dyDescent="0.25">
      <c r="A21" s="11" t="s">
        <v>6</v>
      </c>
      <c r="B21" s="12" t="s">
        <v>17</v>
      </c>
      <c r="C21" s="126" t="s">
        <v>18</v>
      </c>
      <c r="D21" s="132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1" t="s">
        <v>22</v>
      </c>
    </row>
    <row r="26" spans="1:4" ht="24.75" customHeight="1" x14ac:dyDescent="0.25">
      <c r="A26" s="121" t="s">
        <v>25</v>
      </c>
      <c r="B26" s="122"/>
      <c r="C26" s="122"/>
      <c r="D26" s="123"/>
    </row>
    <row r="27" spans="1:4" ht="12" customHeight="1" x14ac:dyDescent="0.25">
      <c r="A27" s="38"/>
      <c r="B27" s="39"/>
      <c r="C27" s="39"/>
      <c r="D27" s="40"/>
    </row>
    <row r="28" spans="1:4" x14ac:dyDescent="0.25">
      <c r="A28" s="7">
        <v>1</v>
      </c>
      <c r="B28" s="6" t="s">
        <v>136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91</v>
      </c>
      <c r="C30" s="6" t="s">
        <v>92</v>
      </c>
      <c r="D30" s="6" t="s">
        <v>93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137</v>
      </c>
      <c r="C33" s="6" t="s">
        <v>111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19">
        <v>1978</v>
      </c>
      <c r="D40" s="117"/>
    </row>
    <row r="41" spans="1:4" x14ac:dyDescent="0.25">
      <c r="A41" s="7">
        <v>2</v>
      </c>
      <c r="B41" s="6" t="s">
        <v>35</v>
      </c>
      <c r="C41" s="118">
        <v>9</v>
      </c>
      <c r="D41" s="118"/>
    </row>
    <row r="42" spans="1:4" x14ac:dyDescent="0.25">
      <c r="A42" s="7">
        <v>3</v>
      </c>
      <c r="B42" s="6" t="s">
        <v>36</v>
      </c>
      <c r="C42" s="118">
        <v>4</v>
      </c>
      <c r="D42" s="118"/>
    </row>
    <row r="43" spans="1:4" ht="15" customHeight="1" x14ac:dyDescent="0.25">
      <c r="A43" s="7">
        <v>4</v>
      </c>
      <c r="B43" s="6" t="s">
        <v>34</v>
      </c>
      <c r="C43" s="118">
        <v>4</v>
      </c>
      <c r="D43" s="118"/>
    </row>
    <row r="44" spans="1:4" x14ac:dyDescent="0.25">
      <c r="A44" s="7">
        <v>5</v>
      </c>
      <c r="B44" s="6" t="s">
        <v>37</v>
      </c>
      <c r="C44" s="118">
        <v>4</v>
      </c>
      <c r="D44" s="118"/>
    </row>
    <row r="45" spans="1:4" x14ac:dyDescent="0.25">
      <c r="A45" s="7">
        <v>6</v>
      </c>
      <c r="B45" s="6" t="s">
        <v>38</v>
      </c>
      <c r="C45" s="118" t="s">
        <v>138</v>
      </c>
      <c r="D45" s="118"/>
    </row>
    <row r="46" spans="1:4" ht="15" customHeight="1" x14ac:dyDescent="0.25">
      <c r="A46" s="7">
        <v>7</v>
      </c>
      <c r="B46" s="6" t="s">
        <v>39</v>
      </c>
      <c r="C46" s="118" t="s">
        <v>139</v>
      </c>
      <c r="D46" s="118"/>
    </row>
    <row r="47" spans="1:4" ht="15" customHeight="1" x14ac:dyDescent="0.25">
      <c r="A47" s="7">
        <v>8</v>
      </c>
      <c r="B47" s="6" t="s">
        <v>112</v>
      </c>
      <c r="C47" s="119" t="s">
        <v>140</v>
      </c>
      <c r="D47" s="120"/>
    </row>
    <row r="48" spans="1:4" x14ac:dyDescent="0.25">
      <c r="A48" s="7">
        <v>9</v>
      </c>
      <c r="B48" s="6" t="s">
        <v>40</v>
      </c>
      <c r="C48" s="119" t="s">
        <v>141</v>
      </c>
      <c r="D48" s="117"/>
    </row>
    <row r="49" spans="1:4" x14ac:dyDescent="0.25">
      <c r="A49" s="7">
        <v>10</v>
      </c>
      <c r="B49" s="6" t="s">
        <v>74</v>
      </c>
      <c r="C49" s="116" t="s">
        <v>94</v>
      </c>
      <c r="D49" s="117"/>
    </row>
    <row r="50" spans="1:4" x14ac:dyDescent="0.25">
      <c r="A50" s="4"/>
    </row>
    <row r="51" spans="1:4" x14ac:dyDescent="0.25">
      <c r="A51" s="4"/>
    </row>
    <row r="53" spans="1:4" x14ac:dyDescent="0.25">
      <c r="A53" s="45"/>
      <c r="B53" s="45"/>
      <c r="C53" s="46"/>
      <c r="D53" s="47"/>
    </row>
    <row r="54" spans="1:4" x14ac:dyDescent="0.25">
      <c r="A54" s="45"/>
      <c r="B54" s="45"/>
      <c r="C54" s="46"/>
      <c r="D54" s="47"/>
    </row>
    <row r="55" spans="1:4" x14ac:dyDescent="0.25">
      <c r="A55" s="45"/>
      <c r="B55" s="45"/>
      <c r="C55" s="46"/>
      <c r="D55" s="47"/>
    </row>
    <row r="56" spans="1:4" x14ac:dyDescent="0.25">
      <c r="A56" s="45"/>
      <c r="B56" s="45"/>
      <c r="C56" s="46"/>
      <c r="D56" s="47"/>
    </row>
    <row r="57" spans="1:4" x14ac:dyDescent="0.25">
      <c r="A57" s="45"/>
      <c r="B57" s="45"/>
      <c r="C57" s="48"/>
      <c r="D57" s="47"/>
    </row>
    <row r="58" spans="1:4" x14ac:dyDescent="0.25">
      <c r="A58" s="45"/>
      <c r="B58" s="45"/>
      <c r="C58" s="49"/>
      <c r="D58" s="47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8:D48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67" zoomScale="130" zoomScaleNormal="130" workbookViewId="0">
      <selection activeCell="E82" sqref="E82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5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5703125" customWidth="1"/>
  </cols>
  <sheetData>
    <row r="1" spans="1:11" x14ac:dyDescent="0.25">
      <c r="A1" s="4" t="s">
        <v>114</v>
      </c>
      <c r="B1"/>
      <c r="C1" s="33"/>
      <c r="D1" s="33"/>
    </row>
    <row r="2" spans="1:11" ht="13.5" customHeight="1" x14ac:dyDescent="0.25">
      <c r="A2" s="4" t="s">
        <v>142</v>
      </c>
      <c r="B2"/>
      <c r="C2" s="33"/>
      <c r="D2" s="33"/>
    </row>
    <row r="3" spans="1:11" ht="61.5" customHeight="1" x14ac:dyDescent="0.25">
      <c r="A3" s="168" t="s">
        <v>61</v>
      </c>
      <c r="B3" s="169"/>
      <c r="C3" s="60" t="s">
        <v>62</v>
      </c>
      <c r="D3" s="27" t="s">
        <v>63</v>
      </c>
      <c r="E3" s="27" t="s">
        <v>64</v>
      </c>
      <c r="F3" s="27" t="s">
        <v>65</v>
      </c>
      <c r="G3" s="34" t="s">
        <v>66</v>
      </c>
      <c r="H3" s="27" t="s">
        <v>67</v>
      </c>
    </row>
    <row r="4" spans="1:11" ht="22.5" customHeight="1" x14ac:dyDescent="0.25">
      <c r="A4" s="173" t="s">
        <v>143</v>
      </c>
      <c r="B4" s="174"/>
      <c r="C4" s="77"/>
      <c r="D4" s="78">
        <v>-402.87</v>
      </c>
      <c r="E4" s="78"/>
      <c r="F4" s="78"/>
      <c r="G4" s="79"/>
      <c r="H4" s="78"/>
    </row>
    <row r="5" spans="1:11" ht="12.75" customHeight="1" x14ac:dyDescent="0.25">
      <c r="A5" s="80" t="s">
        <v>115</v>
      </c>
      <c r="B5" s="81"/>
      <c r="C5" s="77"/>
      <c r="D5" s="78">
        <v>199.82</v>
      </c>
      <c r="E5" s="78"/>
      <c r="F5" s="78"/>
      <c r="G5" s="79"/>
      <c r="H5" s="78"/>
    </row>
    <row r="6" spans="1:11" ht="13.5" customHeight="1" x14ac:dyDescent="0.25">
      <c r="A6" s="80" t="s">
        <v>116</v>
      </c>
      <c r="B6" s="81"/>
      <c r="C6" s="77"/>
      <c r="D6" s="78">
        <v>-602.69000000000005</v>
      </c>
      <c r="E6" s="78"/>
      <c r="F6" s="78"/>
      <c r="G6" s="79"/>
      <c r="H6" s="78"/>
    </row>
    <row r="7" spans="1:11" ht="13.5" customHeight="1" x14ac:dyDescent="0.25">
      <c r="A7" s="161" t="s">
        <v>144</v>
      </c>
      <c r="B7" s="163"/>
      <c r="C7" s="163"/>
      <c r="D7" s="163"/>
      <c r="E7" s="163"/>
      <c r="F7" s="163"/>
      <c r="G7" s="163"/>
      <c r="H7" s="175"/>
    </row>
    <row r="8" spans="1:11" ht="17.25" customHeight="1" x14ac:dyDescent="0.25">
      <c r="A8" s="156" t="s">
        <v>68</v>
      </c>
      <c r="B8" s="157"/>
      <c r="C8" s="82">
        <f>C12+C15+C18+C21+C24+C27</f>
        <v>21.490000000000002</v>
      </c>
      <c r="D8" s="82">
        <v>-566.32000000000005</v>
      </c>
      <c r="E8" s="82">
        <f>E12+E15+E18+E21+E24+E27</f>
        <v>1892.2799999999997</v>
      </c>
      <c r="F8" s="82">
        <f>F12+F15+F18+F21+F24+F27</f>
        <v>1657.1100000000001</v>
      </c>
      <c r="G8" s="82">
        <f>G12+G15+G18+G21+G24+G27</f>
        <v>1657.1100000000001</v>
      </c>
      <c r="H8" s="83">
        <f>F8-E8+D8</f>
        <v>-801.48999999999967</v>
      </c>
    </row>
    <row r="9" spans="1:11" x14ac:dyDescent="0.25">
      <c r="A9" s="84" t="s">
        <v>69</v>
      </c>
      <c r="B9" s="85"/>
      <c r="C9" s="86">
        <f>C8-C10</f>
        <v>19.341000000000001</v>
      </c>
      <c r="D9" s="86">
        <f>D8-D10</f>
        <v>-509.68800000000005</v>
      </c>
      <c r="E9" s="86">
        <f>E8-E10</f>
        <v>1703.0519999999997</v>
      </c>
      <c r="F9" s="86">
        <f>F8-F10</f>
        <v>1491.3990000000001</v>
      </c>
      <c r="G9" s="86">
        <f>G8-G10</f>
        <v>1491.3990000000001</v>
      </c>
      <c r="H9" s="86">
        <f t="shared" ref="H9:H10" si="0">F9-E9+D9</f>
        <v>-721.34099999999967</v>
      </c>
      <c r="K9" s="55"/>
    </row>
    <row r="10" spans="1:11" x14ac:dyDescent="0.25">
      <c r="A10" s="162" t="s">
        <v>70</v>
      </c>
      <c r="B10" s="163"/>
      <c r="C10" s="86">
        <f>C8*10%</f>
        <v>2.1490000000000005</v>
      </c>
      <c r="D10" s="86">
        <f>D8*10%</f>
        <v>-56.632000000000005</v>
      </c>
      <c r="E10" s="86">
        <f>E8*10%</f>
        <v>189.22799999999998</v>
      </c>
      <c r="F10" s="86">
        <f>F8*10%</f>
        <v>165.71100000000001</v>
      </c>
      <c r="G10" s="86">
        <f>G8*10%</f>
        <v>165.71100000000001</v>
      </c>
      <c r="H10" s="86">
        <f t="shared" si="0"/>
        <v>-80.148999999999972</v>
      </c>
      <c r="K10" s="55"/>
    </row>
    <row r="11" spans="1:11" ht="15.75" customHeight="1" x14ac:dyDescent="0.25">
      <c r="A11" s="161" t="s">
        <v>71</v>
      </c>
      <c r="B11" s="170"/>
      <c r="C11" s="170"/>
      <c r="D11" s="170"/>
      <c r="E11" s="170"/>
      <c r="F11" s="170"/>
      <c r="G11" s="170"/>
      <c r="H11" s="157"/>
      <c r="J11" s="55"/>
    </row>
    <row r="12" spans="1:11" x14ac:dyDescent="0.25">
      <c r="A12" s="171" t="s">
        <v>52</v>
      </c>
      <c r="B12" s="172"/>
      <c r="C12" s="82">
        <v>5.75</v>
      </c>
      <c r="D12" s="87">
        <v>-168.3</v>
      </c>
      <c r="E12" s="87">
        <v>506.52</v>
      </c>
      <c r="F12" s="87">
        <v>443.82</v>
      </c>
      <c r="G12" s="87">
        <f>F12</f>
        <v>443.82</v>
      </c>
      <c r="H12" s="86">
        <f>F12-E12+D12</f>
        <v>-231</v>
      </c>
    </row>
    <row r="13" spans="1:11" x14ac:dyDescent="0.25">
      <c r="A13" s="84" t="s">
        <v>69</v>
      </c>
      <c r="B13" s="85"/>
      <c r="C13" s="86">
        <f>C12-C14</f>
        <v>5.1749999999999998</v>
      </c>
      <c r="D13" s="86">
        <f>D12-D14</f>
        <v>-151.47</v>
      </c>
      <c r="E13" s="86">
        <f>E12-E14</f>
        <v>455.86799999999999</v>
      </c>
      <c r="F13" s="86">
        <f>F12-F14</f>
        <v>399.43799999999999</v>
      </c>
      <c r="G13" s="86">
        <f>G12-G14</f>
        <v>399.43799999999999</v>
      </c>
      <c r="H13" s="86">
        <f t="shared" ref="H13:H29" si="1">F13-E13+D13</f>
        <v>-207.9</v>
      </c>
    </row>
    <row r="14" spans="1:11" x14ac:dyDescent="0.25">
      <c r="A14" s="162" t="s">
        <v>70</v>
      </c>
      <c r="B14" s="163"/>
      <c r="C14" s="86">
        <f>C12*10%</f>
        <v>0.57500000000000007</v>
      </c>
      <c r="D14" s="86">
        <f>D12*10%</f>
        <v>-16.830000000000002</v>
      </c>
      <c r="E14" s="86">
        <f>E12*10%</f>
        <v>50.652000000000001</v>
      </c>
      <c r="F14" s="86">
        <f>F12*10%</f>
        <v>44.382000000000005</v>
      </c>
      <c r="G14" s="86">
        <f>G12*10%</f>
        <v>44.382000000000005</v>
      </c>
      <c r="H14" s="86">
        <f t="shared" si="1"/>
        <v>-23.099999999999998</v>
      </c>
    </row>
    <row r="15" spans="1:11" ht="23.25" customHeight="1" x14ac:dyDescent="0.25">
      <c r="A15" s="171" t="s">
        <v>43</v>
      </c>
      <c r="B15" s="172"/>
      <c r="C15" s="82">
        <v>3.51</v>
      </c>
      <c r="D15" s="87">
        <v>-103.95</v>
      </c>
      <c r="E15" s="87">
        <v>309.20999999999998</v>
      </c>
      <c r="F15" s="87">
        <v>273.35000000000002</v>
      </c>
      <c r="G15" s="87">
        <f>F15</f>
        <v>273.35000000000002</v>
      </c>
      <c r="H15" s="86">
        <f t="shared" si="1"/>
        <v>-139.80999999999995</v>
      </c>
    </row>
    <row r="16" spans="1:11" x14ac:dyDescent="0.25">
      <c r="A16" s="84" t="s">
        <v>69</v>
      </c>
      <c r="B16" s="85"/>
      <c r="C16" s="86">
        <f>C15-C17</f>
        <v>3.1589999999999998</v>
      </c>
      <c r="D16" s="86">
        <v>-93.55</v>
      </c>
      <c r="E16" s="86">
        <f>E15-E17</f>
        <v>278.28899999999999</v>
      </c>
      <c r="F16" s="86">
        <f>F15-F17</f>
        <v>246.01500000000001</v>
      </c>
      <c r="G16" s="86">
        <f>G15-G17</f>
        <v>246.01500000000001</v>
      </c>
      <c r="H16" s="86">
        <f t="shared" si="1"/>
        <v>-125.82399999999997</v>
      </c>
    </row>
    <row r="17" spans="1:11" ht="15" customHeight="1" x14ac:dyDescent="0.25">
      <c r="A17" s="162" t="s">
        <v>70</v>
      </c>
      <c r="B17" s="163"/>
      <c r="C17" s="86">
        <f>C15*10%</f>
        <v>0.35099999999999998</v>
      </c>
      <c r="D17" s="86">
        <f>D15*10%</f>
        <v>-10.395000000000001</v>
      </c>
      <c r="E17" s="86">
        <f>E15*10%</f>
        <v>30.920999999999999</v>
      </c>
      <c r="F17" s="86">
        <f>F15*10%</f>
        <v>27.335000000000004</v>
      </c>
      <c r="G17" s="86">
        <f>G15*10%</f>
        <v>27.335000000000004</v>
      </c>
      <c r="H17" s="86">
        <f t="shared" si="1"/>
        <v>-13.980999999999996</v>
      </c>
    </row>
    <row r="18" spans="1:11" ht="15" customHeight="1" x14ac:dyDescent="0.25">
      <c r="A18" s="171" t="s">
        <v>53</v>
      </c>
      <c r="B18" s="172"/>
      <c r="C18" s="77">
        <v>2.41</v>
      </c>
      <c r="D18" s="87">
        <v>-71.040000000000006</v>
      </c>
      <c r="E18" s="87">
        <v>212.31</v>
      </c>
      <c r="F18" s="87">
        <v>186.12</v>
      </c>
      <c r="G18" s="87">
        <f>F18</f>
        <v>186.12</v>
      </c>
      <c r="H18" s="86">
        <f t="shared" si="1"/>
        <v>-97.23</v>
      </c>
    </row>
    <row r="19" spans="1:11" ht="13.5" customHeight="1" x14ac:dyDescent="0.25">
      <c r="A19" s="84" t="s">
        <v>69</v>
      </c>
      <c r="B19" s="85"/>
      <c r="C19" s="86">
        <f>C18-C20</f>
        <v>2.169</v>
      </c>
      <c r="D19" s="86">
        <f>D18-D20</f>
        <v>-63.936000000000007</v>
      </c>
      <c r="E19" s="86">
        <f>E18-E20</f>
        <v>191.07900000000001</v>
      </c>
      <c r="F19" s="86">
        <f>F18-F20</f>
        <v>167.50800000000001</v>
      </c>
      <c r="G19" s="86">
        <f>G18-G20</f>
        <v>167.50800000000001</v>
      </c>
      <c r="H19" s="86">
        <f t="shared" si="1"/>
        <v>-87.507000000000005</v>
      </c>
    </row>
    <row r="20" spans="1:11" ht="12.75" customHeight="1" x14ac:dyDescent="0.25">
      <c r="A20" s="162" t="s">
        <v>70</v>
      </c>
      <c r="B20" s="163"/>
      <c r="C20" s="86">
        <f>C18*10%</f>
        <v>0.24100000000000002</v>
      </c>
      <c r="D20" s="86">
        <f>D18*10%</f>
        <v>-7.104000000000001</v>
      </c>
      <c r="E20" s="86">
        <f>E18*10%</f>
        <v>21.231000000000002</v>
      </c>
      <c r="F20" s="86">
        <f>F18*10%</f>
        <v>18.612000000000002</v>
      </c>
      <c r="G20" s="86">
        <f>G18*10%</f>
        <v>18.612000000000002</v>
      </c>
      <c r="H20" s="86">
        <f t="shared" si="1"/>
        <v>-9.7230000000000008</v>
      </c>
    </row>
    <row r="21" spans="1:11" x14ac:dyDescent="0.25">
      <c r="A21" s="171" t="s">
        <v>54</v>
      </c>
      <c r="B21" s="172"/>
      <c r="C21" s="83">
        <v>1.1299999999999999</v>
      </c>
      <c r="D21" s="86">
        <v>-37.26</v>
      </c>
      <c r="E21" s="86">
        <v>99.54</v>
      </c>
      <c r="F21" s="86">
        <v>87.25</v>
      </c>
      <c r="G21" s="86">
        <f>F21</f>
        <v>87.25</v>
      </c>
      <c r="H21" s="86">
        <f t="shared" si="1"/>
        <v>-49.550000000000004</v>
      </c>
    </row>
    <row r="22" spans="1:11" ht="14.25" customHeight="1" x14ac:dyDescent="0.25">
      <c r="A22" s="84" t="s">
        <v>69</v>
      </c>
      <c r="B22" s="85"/>
      <c r="C22" s="86">
        <f>C21-C23</f>
        <v>1.0169999999999999</v>
      </c>
      <c r="D22" s="86">
        <f>D21-D23</f>
        <v>-33.533999999999999</v>
      </c>
      <c r="E22" s="86">
        <f>E21-E23</f>
        <v>89.586000000000013</v>
      </c>
      <c r="F22" s="86">
        <f>F21-F23</f>
        <v>78.525000000000006</v>
      </c>
      <c r="G22" s="86">
        <f>G21-G23</f>
        <v>78.525000000000006</v>
      </c>
      <c r="H22" s="86">
        <f t="shared" si="1"/>
        <v>-44.595000000000006</v>
      </c>
    </row>
    <row r="23" spans="1:11" ht="14.25" customHeight="1" x14ac:dyDescent="0.25">
      <c r="A23" s="162" t="s">
        <v>70</v>
      </c>
      <c r="B23" s="163"/>
      <c r="C23" s="86">
        <f>C21*10%</f>
        <v>0.11299999999999999</v>
      </c>
      <c r="D23" s="86">
        <f>D21*10%</f>
        <v>-3.726</v>
      </c>
      <c r="E23" s="86">
        <f>E21*10%</f>
        <v>9.9540000000000006</v>
      </c>
      <c r="F23" s="86">
        <f>F21*10%</f>
        <v>8.7249999999999996</v>
      </c>
      <c r="G23" s="86">
        <f>G21*10%</f>
        <v>8.7249999999999996</v>
      </c>
      <c r="H23" s="86">
        <f t="shared" si="1"/>
        <v>-4.955000000000001</v>
      </c>
    </row>
    <row r="24" spans="1:11" ht="14.25" customHeight="1" x14ac:dyDescent="0.25">
      <c r="A24" s="88" t="s">
        <v>44</v>
      </c>
      <c r="B24" s="89"/>
      <c r="C24" s="83">
        <v>4.43</v>
      </c>
      <c r="D24" s="86">
        <v>-113.16</v>
      </c>
      <c r="E24" s="86">
        <v>390.3</v>
      </c>
      <c r="F24" s="86">
        <v>338.84</v>
      </c>
      <c r="G24" s="86">
        <f>F24</f>
        <v>338.84</v>
      </c>
      <c r="H24" s="86">
        <f t="shared" si="1"/>
        <v>-164.62000000000003</v>
      </c>
    </row>
    <row r="25" spans="1:11" ht="14.25" customHeight="1" x14ac:dyDescent="0.25">
      <c r="A25" s="84" t="s">
        <v>69</v>
      </c>
      <c r="B25" s="85"/>
      <c r="C25" s="86">
        <f>C24-C26</f>
        <v>3.9869999999999997</v>
      </c>
      <c r="D25" s="86">
        <f>D24-D26</f>
        <v>-101.84</v>
      </c>
      <c r="E25" s="86">
        <f>E24-E26</f>
        <v>351.27</v>
      </c>
      <c r="F25" s="86">
        <f>F24-F26</f>
        <v>304.95599999999996</v>
      </c>
      <c r="G25" s="86">
        <f>G24-G26</f>
        <v>304.95599999999996</v>
      </c>
      <c r="H25" s="86">
        <f t="shared" si="1"/>
        <v>-148.15400000000002</v>
      </c>
    </row>
    <row r="26" spans="1:11" x14ac:dyDescent="0.25">
      <c r="A26" s="162" t="s">
        <v>70</v>
      </c>
      <c r="B26" s="163"/>
      <c r="C26" s="86">
        <f>C24*10%</f>
        <v>0.443</v>
      </c>
      <c r="D26" s="86">
        <v>-11.32</v>
      </c>
      <c r="E26" s="86">
        <f>E24*10%</f>
        <v>39.03</v>
      </c>
      <c r="F26" s="86">
        <f>F24*10%</f>
        <v>33.884</v>
      </c>
      <c r="G26" s="86">
        <f>G24*10%</f>
        <v>33.884</v>
      </c>
      <c r="H26" s="86">
        <f t="shared" si="1"/>
        <v>-16.466000000000001</v>
      </c>
    </row>
    <row r="27" spans="1:11" ht="14.25" customHeight="1" x14ac:dyDescent="0.25">
      <c r="A27" s="166" t="s">
        <v>45</v>
      </c>
      <c r="B27" s="167"/>
      <c r="C27" s="90">
        <v>4.26</v>
      </c>
      <c r="D27" s="91">
        <v>-119.23</v>
      </c>
      <c r="E27" s="91">
        <v>374.4</v>
      </c>
      <c r="F27" s="91">
        <v>327.73</v>
      </c>
      <c r="G27" s="91">
        <f>F27</f>
        <v>327.73</v>
      </c>
      <c r="H27" s="86">
        <f t="shared" si="1"/>
        <v>-165.89999999999998</v>
      </c>
    </row>
    <row r="28" spans="1:11" x14ac:dyDescent="0.25">
      <c r="A28" s="84" t="s">
        <v>69</v>
      </c>
      <c r="B28" s="85"/>
      <c r="C28" s="86">
        <f>C27-C29</f>
        <v>3.8339999999999996</v>
      </c>
      <c r="D28" s="86">
        <f>D27-D29</f>
        <v>-107.30000000000001</v>
      </c>
      <c r="E28" s="86">
        <f>E27-E29</f>
        <v>336.96</v>
      </c>
      <c r="F28" s="86">
        <f>F27-F29</f>
        <v>294.95699999999999</v>
      </c>
      <c r="G28" s="86">
        <f>G27-G29</f>
        <v>294.95699999999999</v>
      </c>
      <c r="H28" s="86">
        <f t="shared" si="1"/>
        <v>-149.303</v>
      </c>
    </row>
    <row r="29" spans="1:11" ht="14.25" customHeight="1" x14ac:dyDescent="0.25">
      <c r="A29" s="162" t="s">
        <v>70</v>
      </c>
      <c r="B29" s="163"/>
      <c r="C29" s="86">
        <f>C27*10%</f>
        <v>0.42599999999999999</v>
      </c>
      <c r="D29" s="86">
        <v>-11.93</v>
      </c>
      <c r="E29" s="86">
        <f>E27*10%</f>
        <v>37.44</v>
      </c>
      <c r="F29" s="86">
        <f t="shared" ref="F29:G29" si="2">F27*10%</f>
        <v>32.773000000000003</v>
      </c>
      <c r="G29" s="86">
        <f t="shared" si="2"/>
        <v>32.773000000000003</v>
      </c>
      <c r="H29" s="86">
        <f t="shared" si="1"/>
        <v>-16.596999999999994</v>
      </c>
    </row>
    <row r="30" spans="1:11" s="50" customFormat="1" ht="22.5" customHeight="1" x14ac:dyDescent="0.25">
      <c r="A30" s="153" t="s">
        <v>46</v>
      </c>
      <c r="B30" s="151"/>
      <c r="C30" s="83">
        <v>7.93</v>
      </c>
      <c r="D30" s="83">
        <v>100.9</v>
      </c>
      <c r="E30" s="83">
        <v>696.03</v>
      </c>
      <c r="F30" s="83">
        <v>612.39</v>
      </c>
      <c r="G30" s="92">
        <f>G31+G32</f>
        <v>220.059</v>
      </c>
      <c r="H30" s="83">
        <f>F30-E30-G30+D30+F30</f>
        <v>409.59100000000001</v>
      </c>
      <c r="J30" s="58"/>
    </row>
    <row r="31" spans="1:11" ht="13.5" customHeight="1" x14ac:dyDescent="0.25">
      <c r="A31" s="84" t="s">
        <v>72</v>
      </c>
      <c r="B31" s="85"/>
      <c r="C31" s="86">
        <f>C30-C32</f>
        <v>7.1369999999999996</v>
      </c>
      <c r="D31" s="86">
        <v>103.82</v>
      </c>
      <c r="E31" s="86">
        <f>E30-E32</f>
        <v>626.42700000000002</v>
      </c>
      <c r="F31" s="86">
        <f>F30-F32</f>
        <v>551.15099999999995</v>
      </c>
      <c r="G31" s="93">
        <f>G61</f>
        <v>158.82</v>
      </c>
      <c r="H31" s="86">
        <f>F31-E31-G31+D31+F31</f>
        <v>420.87499999999989</v>
      </c>
      <c r="I31" s="107"/>
      <c r="J31" s="107"/>
      <c r="K31" s="107"/>
    </row>
    <row r="32" spans="1:11" ht="13.5" customHeight="1" x14ac:dyDescent="0.25">
      <c r="A32" s="162" t="s">
        <v>70</v>
      </c>
      <c r="B32" s="163"/>
      <c r="C32" s="86">
        <f>C30*10%</f>
        <v>0.79300000000000004</v>
      </c>
      <c r="D32" s="86">
        <v>-2.92</v>
      </c>
      <c r="E32" s="86">
        <f>E30*10%</f>
        <v>69.602999999999994</v>
      </c>
      <c r="F32" s="86">
        <f>F30*10%</f>
        <v>61.239000000000004</v>
      </c>
      <c r="G32" s="86">
        <f>F32</f>
        <v>61.239000000000004</v>
      </c>
      <c r="H32" s="86">
        <f>F32-E32-G32+D32+F32</f>
        <v>-11.283999999999992</v>
      </c>
      <c r="J32" s="107"/>
    </row>
    <row r="33" spans="1:9" ht="7.5" customHeight="1" x14ac:dyDescent="0.25">
      <c r="A33" s="94"/>
      <c r="B33" s="95"/>
      <c r="C33" s="86"/>
      <c r="D33" s="86"/>
      <c r="E33" s="86"/>
      <c r="F33" s="86"/>
      <c r="G33" s="96"/>
      <c r="H33" s="86"/>
      <c r="I33" s="4"/>
    </row>
    <row r="34" spans="1:9" ht="13.5" customHeight="1" x14ac:dyDescent="0.25">
      <c r="A34" s="153" t="s">
        <v>123</v>
      </c>
      <c r="B34" s="151"/>
      <c r="C34" s="86"/>
      <c r="D34" s="83">
        <v>-33.44</v>
      </c>
      <c r="E34" s="83">
        <f>E36+E37+E38+E39</f>
        <v>155.49999999999997</v>
      </c>
      <c r="F34" s="83">
        <f>F36+F37+F38+F39</f>
        <v>134.84</v>
      </c>
      <c r="G34" s="83">
        <f>G36+G37+G38+G39</f>
        <v>134.84</v>
      </c>
      <c r="H34" s="97">
        <f>F34-E34-G34+D34+F34</f>
        <v>-54.099999999999966</v>
      </c>
    </row>
    <row r="35" spans="1:9" ht="9" customHeight="1" x14ac:dyDescent="0.25">
      <c r="A35" s="84" t="s">
        <v>124</v>
      </c>
      <c r="B35" s="98"/>
      <c r="C35" s="86"/>
      <c r="D35" s="86"/>
      <c r="E35" s="86"/>
      <c r="F35" s="86"/>
      <c r="G35" s="96"/>
      <c r="H35" s="86"/>
    </row>
    <row r="36" spans="1:9" ht="13.5" customHeight="1" x14ac:dyDescent="0.25">
      <c r="A36" s="154" t="s">
        <v>125</v>
      </c>
      <c r="B36" s="155"/>
      <c r="C36" s="86"/>
      <c r="D36" s="86">
        <v>-1.43</v>
      </c>
      <c r="E36" s="86">
        <v>5.46</v>
      </c>
      <c r="F36" s="86">
        <v>4.76</v>
      </c>
      <c r="G36" s="86">
        <f>F36</f>
        <v>4.76</v>
      </c>
      <c r="H36" s="108">
        <f t="shared" ref="H36:H39" si="3">F36-E36-G36+D36+F36</f>
        <v>-2.13</v>
      </c>
    </row>
    <row r="37" spans="1:9" ht="13.5" customHeight="1" x14ac:dyDescent="0.25">
      <c r="A37" s="154" t="s">
        <v>126</v>
      </c>
      <c r="B37" s="155"/>
      <c r="C37" s="86"/>
      <c r="D37" s="86">
        <v>-7.37</v>
      </c>
      <c r="E37" s="86">
        <v>27.45</v>
      </c>
      <c r="F37" s="86">
        <v>23.88</v>
      </c>
      <c r="G37" s="86">
        <f t="shared" ref="G37:G39" si="4">F37</f>
        <v>23.88</v>
      </c>
      <c r="H37" s="108">
        <f t="shared" si="3"/>
        <v>-10.940000000000001</v>
      </c>
    </row>
    <row r="38" spans="1:9" ht="13.5" customHeight="1" x14ac:dyDescent="0.25">
      <c r="A38" s="154" t="s">
        <v>127</v>
      </c>
      <c r="B38" s="155"/>
      <c r="C38" s="86"/>
      <c r="D38" s="86">
        <v>-23.49</v>
      </c>
      <c r="E38" s="86">
        <v>117.05</v>
      </c>
      <c r="F38" s="86">
        <v>101.41</v>
      </c>
      <c r="G38" s="86">
        <f t="shared" si="4"/>
        <v>101.41</v>
      </c>
      <c r="H38" s="108">
        <f t="shared" si="3"/>
        <v>-39.129999999999995</v>
      </c>
    </row>
    <row r="39" spans="1:9" ht="13.5" customHeight="1" x14ac:dyDescent="0.25">
      <c r="A39" s="154" t="s">
        <v>128</v>
      </c>
      <c r="B39" s="155"/>
      <c r="C39" s="86"/>
      <c r="D39" s="86">
        <v>-1.1499999999999999</v>
      </c>
      <c r="E39" s="86">
        <v>5.54</v>
      </c>
      <c r="F39" s="86">
        <v>4.79</v>
      </c>
      <c r="G39" s="86">
        <f t="shared" si="4"/>
        <v>4.79</v>
      </c>
      <c r="H39" s="108">
        <f t="shared" si="3"/>
        <v>-1.8999999999999995</v>
      </c>
    </row>
    <row r="40" spans="1:9" ht="15.75" customHeight="1" x14ac:dyDescent="0.25">
      <c r="A40" s="110" t="s">
        <v>151</v>
      </c>
      <c r="B40" s="99"/>
      <c r="C40" s="86"/>
      <c r="D40" s="86"/>
      <c r="E40" s="82">
        <f>E8+E30+E34</f>
        <v>2743.8099999999995</v>
      </c>
      <c r="F40" s="82">
        <f>F8+F30+F34</f>
        <v>2404.34</v>
      </c>
      <c r="G40" s="82">
        <f>G8+G30+G34</f>
        <v>2012.009</v>
      </c>
      <c r="H40" s="86"/>
    </row>
    <row r="41" spans="1:9" s="4" customFormat="1" ht="15.75" customHeight="1" x14ac:dyDescent="0.25">
      <c r="A41" s="161" t="s">
        <v>113</v>
      </c>
      <c r="B41" s="120"/>
      <c r="C41" s="82"/>
      <c r="D41" s="82"/>
      <c r="E41" s="109"/>
      <c r="F41" s="109"/>
      <c r="G41" s="109"/>
      <c r="H41" s="82"/>
    </row>
    <row r="42" spans="1:9" s="4" customFormat="1" ht="18" customHeight="1" x14ac:dyDescent="0.25">
      <c r="A42" s="156" t="s">
        <v>157</v>
      </c>
      <c r="B42" s="157"/>
      <c r="C42" s="82"/>
      <c r="D42" s="82">
        <v>-2.93</v>
      </c>
      <c r="E42" s="101">
        <v>60</v>
      </c>
      <c r="F42" s="101">
        <v>50.17</v>
      </c>
      <c r="G42" s="101">
        <v>50.17</v>
      </c>
      <c r="H42" s="97">
        <f>F42-E42-G42+D42+F42</f>
        <v>-12.759999999999998</v>
      </c>
    </row>
    <row r="43" spans="1:9" s="4" customFormat="1" ht="24.75" customHeight="1" x14ac:dyDescent="0.25">
      <c r="A43" s="164" t="s">
        <v>158</v>
      </c>
      <c r="B43" s="165"/>
      <c r="C43" s="82"/>
      <c r="D43" s="82">
        <v>73.510000000000005</v>
      </c>
      <c r="E43" s="82">
        <v>15.49</v>
      </c>
      <c r="F43" s="82">
        <v>15.49</v>
      </c>
      <c r="G43" s="100">
        <v>2.63</v>
      </c>
      <c r="H43" s="82">
        <f>F43-E43+D43+F43-G43</f>
        <v>86.37</v>
      </c>
    </row>
    <row r="44" spans="1:9" s="4" customFormat="1" ht="15" customHeight="1" x14ac:dyDescent="0.25">
      <c r="A44" s="102" t="s">
        <v>73</v>
      </c>
      <c r="B44" s="102"/>
      <c r="C44" s="83"/>
      <c r="D44" s="86">
        <v>-3.48</v>
      </c>
      <c r="E44" s="86">
        <v>2.63</v>
      </c>
      <c r="F44" s="86">
        <v>2.63</v>
      </c>
      <c r="G44" s="96">
        <v>2.63</v>
      </c>
      <c r="H44" s="87">
        <f>F44-E44+D44+F44-G44</f>
        <v>-3.48</v>
      </c>
    </row>
    <row r="45" spans="1:9" s="4" customFormat="1" ht="13.5" customHeight="1" x14ac:dyDescent="0.25">
      <c r="A45" s="158" t="s">
        <v>159</v>
      </c>
      <c r="B45" s="151"/>
      <c r="C45" s="83" t="s">
        <v>160</v>
      </c>
      <c r="D45" s="83">
        <v>25.41</v>
      </c>
      <c r="E45" s="83">
        <v>7.2</v>
      </c>
      <c r="F45" s="83">
        <v>7.2</v>
      </c>
      <c r="G45" s="92">
        <v>1.22</v>
      </c>
      <c r="H45" s="83">
        <f>D45+F45-G45</f>
        <v>31.39</v>
      </c>
    </row>
    <row r="46" spans="1:9" s="4" customFormat="1" ht="15.75" customHeight="1" x14ac:dyDescent="0.25">
      <c r="A46" s="159" t="s">
        <v>129</v>
      </c>
      <c r="B46" s="155"/>
      <c r="C46" s="83"/>
      <c r="D46" s="83">
        <v>0</v>
      </c>
      <c r="E46" s="83">
        <v>1.22</v>
      </c>
      <c r="F46" s="83">
        <v>1.22</v>
      </c>
      <c r="G46" s="92">
        <v>1.22</v>
      </c>
      <c r="H46" s="83">
        <v>0</v>
      </c>
    </row>
    <row r="47" spans="1:9" s="56" customFormat="1" ht="16.5" customHeight="1" x14ac:dyDescent="0.25">
      <c r="A47" s="156" t="s">
        <v>118</v>
      </c>
      <c r="B47" s="160"/>
      <c r="C47" s="86"/>
      <c r="D47" s="86"/>
      <c r="E47" s="86">
        <f>E42+E43+E45</f>
        <v>82.69</v>
      </c>
      <c r="F47" s="86">
        <f t="shared" ref="F47:G47" si="5">F42+F43+F45</f>
        <v>72.86</v>
      </c>
      <c r="G47" s="86">
        <f t="shared" si="5"/>
        <v>54.02</v>
      </c>
      <c r="H47" s="86"/>
    </row>
    <row r="48" spans="1:9" s="57" customFormat="1" ht="18" customHeight="1" x14ac:dyDescent="0.25">
      <c r="A48" s="150" t="s">
        <v>130</v>
      </c>
      <c r="B48" s="151"/>
      <c r="C48" s="103"/>
      <c r="D48" s="103"/>
      <c r="E48" s="103">
        <f>E40+E47</f>
        <v>2826.4999999999995</v>
      </c>
      <c r="F48" s="103">
        <f>F40+F47</f>
        <v>2477.2000000000003</v>
      </c>
      <c r="G48" s="103">
        <f>G40+G47</f>
        <v>2066.029</v>
      </c>
      <c r="H48" s="103"/>
    </row>
    <row r="49" spans="1:10" s="57" customFormat="1" ht="16.5" customHeight="1" x14ac:dyDescent="0.25">
      <c r="A49" s="140" t="s">
        <v>119</v>
      </c>
      <c r="B49" s="141"/>
      <c r="C49" s="86"/>
      <c r="D49" s="104">
        <f>D4</f>
        <v>-402.87</v>
      </c>
      <c r="E49" s="105"/>
      <c r="F49" s="105"/>
      <c r="G49" s="104"/>
      <c r="H49" s="97">
        <v>-344.48</v>
      </c>
    </row>
    <row r="50" spans="1:10" s="57" customFormat="1" ht="24" customHeight="1" x14ac:dyDescent="0.25">
      <c r="A50" s="140" t="s">
        <v>145</v>
      </c>
      <c r="B50" s="140"/>
      <c r="C50" s="104"/>
      <c r="D50" s="104"/>
      <c r="E50" s="105"/>
      <c r="F50" s="105"/>
      <c r="G50" s="104"/>
      <c r="H50" s="104">
        <f>H51+H52</f>
        <v>-344.47899999999981</v>
      </c>
      <c r="J50" s="111"/>
    </row>
    <row r="51" spans="1:10" s="57" customFormat="1" ht="15" customHeight="1" x14ac:dyDescent="0.25">
      <c r="A51" s="140" t="s">
        <v>115</v>
      </c>
      <c r="B51" s="152"/>
      <c r="C51" s="106"/>
      <c r="D51" s="106"/>
      <c r="E51" s="105"/>
      <c r="F51" s="105"/>
      <c r="G51" s="105"/>
      <c r="H51" s="105">
        <f>H31+H43+H45</f>
        <v>538.63499999999988</v>
      </c>
    </row>
    <row r="52" spans="1:10" s="57" customFormat="1" ht="15" customHeight="1" x14ac:dyDescent="0.25">
      <c r="A52" s="140" t="s">
        <v>116</v>
      </c>
      <c r="B52" s="141"/>
      <c r="C52" s="106"/>
      <c r="D52" s="106"/>
      <c r="E52" s="105"/>
      <c r="F52" s="105"/>
      <c r="G52" s="105"/>
      <c r="H52" s="105">
        <f>H8+H34+H42+H32+H44</f>
        <v>-883.11399999999969</v>
      </c>
    </row>
    <row r="53" spans="1:10" s="57" customFormat="1" ht="15" customHeight="1" x14ac:dyDescent="0.25">
      <c r="A53" s="148"/>
      <c r="B53" s="149"/>
      <c r="C53" s="149"/>
      <c r="D53" s="149"/>
      <c r="E53" s="149"/>
      <c r="F53" s="149"/>
      <c r="G53" s="149"/>
      <c r="H53" s="149"/>
    </row>
    <row r="54" spans="1:10" s="57" customFormat="1" ht="18.75" customHeight="1" x14ac:dyDescent="0.25">
      <c r="A54" s="73"/>
      <c r="B54" s="73"/>
      <c r="C54" s="73"/>
      <c r="D54" s="73"/>
      <c r="E54" s="73"/>
      <c r="F54" s="73"/>
      <c r="G54" s="73"/>
      <c r="H54" s="73"/>
    </row>
    <row r="55" spans="1:10" ht="14.25" customHeight="1" x14ac:dyDescent="0.25">
      <c r="A55" s="70" t="s">
        <v>146</v>
      </c>
      <c r="B55" s="67"/>
      <c r="C55" s="67"/>
      <c r="D55" s="67"/>
      <c r="E55" s="72"/>
      <c r="F55" s="72"/>
      <c r="G55" s="72"/>
      <c r="H55" s="67"/>
    </row>
    <row r="56" spans="1:10" x14ac:dyDescent="0.25">
      <c r="A56" s="142" t="s">
        <v>56</v>
      </c>
      <c r="B56" s="143"/>
      <c r="C56" s="143"/>
      <c r="D56" s="144"/>
      <c r="E56" s="29" t="s">
        <v>57</v>
      </c>
      <c r="F56" s="29" t="s">
        <v>58</v>
      </c>
      <c r="G56" s="29" t="s">
        <v>117</v>
      </c>
      <c r="H56" s="6" t="s">
        <v>121</v>
      </c>
    </row>
    <row r="57" spans="1:10" x14ac:dyDescent="0.25">
      <c r="A57" s="133" t="s">
        <v>122</v>
      </c>
      <c r="B57" s="134"/>
      <c r="C57" s="134"/>
      <c r="D57" s="135"/>
      <c r="E57" s="30">
        <v>43586</v>
      </c>
      <c r="F57" s="29" t="s">
        <v>133</v>
      </c>
      <c r="G57" s="31">
        <v>2.44</v>
      </c>
      <c r="H57" s="6" t="s">
        <v>120</v>
      </c>
    </row>
    <row r="58" spans="1:10" x14ac:dyDescent="0.25">
      <c r="A58" s="133" t="s">
        <v>152</v>
      </c>
      <c r="B58" s="134"/>
      <c r="C58" s="134"/>
      <c r="D58" s="135"/>
      <c r="E58" s="30">
        <v>43739</v>
      </c>
      <c r="F58" s="29" t="s">
        <v>132</v>
      </c>
      <c r="G58" s="31">
        <v>36.24</v>
      </c>
      <c r="H58" s="6" t="s">
        <v>131</v>
      </c>
    </row>
    <row r="59" spans="1:10" x14ac:dyDescent="0.25">
      <c r="A59" s="133" t="s">
        <v>153</v>
      </c>
      <c r="B59" s="134"/>
      <c r="C59" s="134"/>
      <c r="D59" s="135"/>
      <c r="E59" s="30">
        <v>43739</v>
      </c>
      <c r="F59" s="29" t="s">
        <v>132</v>
      </c>
      <c r="G59" s="61">
        <v>10.18</v>
      </c>
      <c r="H59" s="6" t="s">
        <v>131</v>
      </c>
    </row>
    <row r="60" spans="1:10" x14ac:dyDescent="0.25">
      <c r="A60" s="133" t="s">
        <v>154</v>
      </c>
      <c r="B60" s="134"/>
      <c r="C60" s="134"/>
      <c r="D60" s="135"/>
      <c r="E60" s="30">
        <v>43739</v>
      </c>
      <c r="F60" s="29" t="s">
        <v>155</v>
      </c>
      <c r="G60" s="31">
        <v>109.96</v>
      </c>
      <c r="H60" s="6" t="s">
        <v>156</v>
      </c>
    </row>
    <row r="61" spans="1:10" s="4" customFormat="1" x14ac:dyDescent="0.25">
      <c r="A61" s="63" t="s">
        <v>7</v>
      </c>
      <c r="B61" s="64"/>
      <c r="C61" s="64"/>
      <c r="D61" s="74"/>
      <c r="E61" s="112"/>
      <c r="F61" s="113"/>
      <c r="G61" s="114">
        <f>SUM(G57:G60)</f>
        <v>158.82</v>
      </c>
      <c r="H61" s="115"/>
    </row>
    <row r="62" spans="1:10" s="4" customFormat="1" ht="15" customHeight="1" x14ac:dyDescent="0.25">
      <c r="A62" s="19" t="s">
        <v>47</v>
      </c>
      <c r="B62" s="28"/>
      <c r="C62" s="62"/>
      <c r="D62" s="62"/>
      <c r="E62" s="62"/>
      <c r="F62" s="62"/>
      <c r="G62" s="62"/>
      <c r="H62" s="62"/>
    </row>
    <row r="63" spans="1:10" x14ac:dyDescent="0.25">
      <c r="A63" s="19" t="s">
        <v>48</v>
      </c>
      <c r="D63" s="21"/>
      <c r="E63" s="21"/>
      <c r="F63" s="21"/>
      <c r="G63" s="21"/>
    </row>
    <row r="64" spans="1:10" ht="36.75" customHeight="1" x14ac:dyDescent="0.25">
      <c r="A64" s="136" t="s">
        <v>59</v>
      </c>
      <c r="B64" s="137"/>
      <c r="C64" s="134"/>
      <c r="D64" s="134"/>
      <c r="E64" s="135"/>
      <c r="F64" s="32" t="s">
        <v>58</v>
      </c>
      <c r="G64" s="59" t="s">
        <v>147</v>
      </c>
    </row>
    <row r="65" spans="1:7" ht="15" customHeight="1" x14ac:dyDescent="0.25">
      <c r="A65" s="133" t="s">
        <v>60</v>
      </c>
      <c r="B65" s="134"/>
      <c r="C65" s="134"/>
      <c r="D65" s="134"/>
      <c r="E65" s="135"/>
      <c r="F65" s="29">
        <v>4</v>
      </c>
      <c r="G65" s="76">
        <v>899.56</v>
      </c>
    </row>
    <row r="66" spans="1:7" x14ac:dyDescent="0.25">
      <c r="A66" s="68"/>
      <c r="B66" s="26"/>
      <c r="C66" s="46"/>
      <c r="D66" s="46"/>
      <c r="E66" s="46"/>
      <c r="F66" s="69"/>
      <c r="G66" s="69"/>
    </row>
    <row r="67" spans="1:7" x14ac:dyDescent="0.25">
      <c r="A67" s="19" t="s">
        <v>76</v>
      </c>
      <c r="B67" s="36"/>
      <c r="D67" s="21"/>
      <c r="E67" s="21"/>
      <c r="F67" s="21"/>
      <c r="G67" s="21"/>
    </row>
    <row r="68" spans="1:7" s="4" customFormat="1" x14ac:dyDescent="0.25">
      <c r="A68" s="133" t="s">
        <v>77</v>
      </c>
      <c r="B68" s="135"/>
      <c r="C68" s="54"/>
      <c r="D68" s="71"/>
      <c r="E68" s="70"/>
      <c r="F68" s="70"/>
      <c r="G68" s="71"/>
    </row>
    <row r="69" spans="1:7" x14ac:dyDescent="0.25">
      <c r="A69" s="37" t="s">
        <v>90</v>
      </c>
      <c r="B69" s="7"/>
      <c r="C69" s="145" t="s">
        <v>78</v>
      </c>
      <c r="D69" s="135"/>
      <c r="E69" s="29" t="s">
        <v>79</v>
      </c>
      <c r="F69" s="29" t="s">
        <v>80</v>
      </c>
      <c r="G69" s="29" t="s">
        <v>81</v>
      </c>
    </row>
    <row r="70" spans="1:7" x14ac:dyDescent="0.25">
      <c r="A70" s="70"/>
      <c r="B70" s="66"/>
      <c r="C70" s="146" t="s">
        <v>82</v>
      </c>
      <c r="D70" s="147"/>
      <c r="E70" s="7">
        <v>1</v>
      </c>
      <c r="F70" s="7" t="s">
        <v>82</v>
      </c>
      <c r="G70" s="7" t="s">
        <v>82</v>
      </c>
    </row>
    <row r="71" spans="1:7" ht="25.5" customHeight="1" x14ac:dyDescent="0.25">
      <c r="A71" s="19" t="s">
        <v>148</v>
      </c>
      <c r="B71" s="52"/>
      <c r="E71" s="33"/>
      <c r="F71" s="51"/>
      <c r="G71" s="33"/>
    </row>
    <row r="72" spans="1:7" ht="76.5" customHeight="1" x14ac:dyDescent="0.25">
      <c r="A72" s="138" t="s">
        <v>161</v>
      </c>
      <c r="B72" s="139"/>
      <c r="C72" s="139"/>
      <c r="D72" s="139"/>
      <c r="E72" s="139"/>
      <c r="F72" s="139"/>
      <c r="G72" s="139"/>
    </row>
    <row r="73" spans="1:7" ht="21" customHeight="1" x14ac:dyDescent="0.25">
      <c r="C73" s="65"/>
      <c r="D73" s="65"/>
      <c r="E73" s="65"/>
      <c r="F73" s="65"/>
      <c r="G73" s="65"/>
    </row>
    <row r="74" spans="1:7" x14ac:dyDescent="0.25">
      <c r="A74" s="19" t="s">
        <v>83</v>
      </c>
      <c r="B74" s="52"/>
    </row>
    <row r="75" spans="1:7" x14ac:dyDescent="0.25">
      <c r="A75" s="19" t="s">
        <v>84</v>
      </c>
      <c r="B75" s="52"/>
      <c r="C75" s="53"/>
      <c r="D75" s="19"/>
      <c r="E75" s="19" t="s">
        <v>150</v>
      </c>
      <c r="F75" s="19"/>
    </row>
    <row r="76" spans="1:7" x14ac:dyDescent="0.25">
      <c r="A76" s="19" t="s">
        <v>85</v>
      </c>
      <c r="B76" s="52"/>
      <c r="C76" s="53"/>
      <c r="D76" s="19"/>
      <c r="E76" s="19"/>
      <c r="F76" s="19"/>
    </row>
    <row r="77" spans="1:7" x14ac:dyDescent="0.25">
      <c r="A77" s="19"/>
      <c r="B77" s="52"/>
      <c r="C77" s="53"/>
      <c r="D77" s="19"/>
      <c r="E77" s="19"/>
      <c r="F77" s="19"/>
    </row>
    <row r="78" spans="1:7" x14ac:dyDescent="0.25">
      <c r="A78" s="17" t="s">
        <v>162</v>
      </c>
      <c r="C78" s="53"/>
      <c r="D78" s="19"/>
      <c r="E78" s="19"/>
      <c r="F78" s="19"/>
    </row>
    <row r="79" spans="1:7" x14ac:dyDescent="0.25">
      <c r="A79" s="17" t="s">
        <v>86</v>
      </c>
      <c r="C79" s="35" t="s">
        <v>24</v>
      </c>
      <c r="D79" s="17"/>
    </row>
    <row r="80" spans="1:7" x14ac:dyDescent="0.25">
      <c r="A80" s="17" t="s">
        <v>87</v>
      </c>
      <c r="C80" s="35" t="s">
        <v>88</v>
      </c>
      <c r="D80" s="17"/>
    </row>
    <row r="81" spans="1:4" x14ac:dyDescent="0.25">
      <c r="A81" s="17" t="s">
        <v>89</v>
      </c>
      <c r="C81" s="35" t="s">
        <v>149</v>
      </c>
      <c r="D81" s="17"/>
    </row>
    <row r="82" spans="1:4" x14ac:dyDescent="0.25">
      <c r="D82" s="17"/>
    </row>
  </sheetData>
  <mergeCells count="47"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32:B32"/>
    <mergeCell ref="A43:B43"/>
    <mergeCell ref="A23:B23"/>
    <mergeCell ref="A26:B26"/>
    <mergeCell ref="A27:B27"/>
    <mergeCell ref="A29:B29"/>
    <mergeCell ref="A30:B30"/>
    <mergeCell ref="A48:B48"/>
    <mergeCell ref="A49:B49"/>
    <mergeCell ref="A50:B50"/>
    <mergeCell ref="A51:B51"/>
    <mergeCell ref="A34:B34"/>
    <mergeCell ref="A36:B36"/>
    <mergeCell ref="A37:B37"/>
    <mergeCell ref="A38:B38"/>
    <mergeCell ref="A39:B39"/>
    <mergeCell ref="A42:B42"/>
    <mergeCell ref="A45:B45"/>
    <mergeCell ref="A46:B46"/>
    <mergeCell ref="A47:B47"/>
    <mergeCell ref="A41:B41"/>
    <mergeCell ref="A57:D57"/>
    <mergeCell ref="A64:E64"/>
    <mergeCell ref="A65:E65"/>
    <mergeCell ref="A72:G72"/>
    <mergeCell ref="A52:B52"/>
    <mergeCell ref="A58:D58"/>
    <mergeCell ref="A59:D59"/>
    <mergeCell ref="A56:D56"/>
    <mergeCell ref="C69:D69"/>
    <mergeCell ref="C70:D70"/>
    <mergeCell ref="A68:B68"/>
    <mergeCell ref="A60:D60"/>
    <mergeCell ref="A53:H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2020-02-20T05:19:22Z</cp:lastPrinted>
  <dcterms:created xsi:type="dcterms:W3CDTF">2013-02-18T04:38:06Z</dcterms:created>
  <dcterms:modified xsi:type="dcterms:W3CDTF">2020-03-19T01:51:50Z</dcterms:modified>
</cp:coreProperties>
</file>