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44525" concurrentCalc="0"/>
</workbook>
</file>

<file path=xl/calcChain.xml><?xml version="1.0" encoding="utf-8"?>
<calcChain xmlns="http://schemas.openxmlformats.org/spreadsheetml/2006/main">
  <c r="F40" i="8" l="1"/>
  <c r="F42" i="8"/>
  <c r="E42" i="8"/>
  <c r="G66" i="8"/>
  <c r="G26" i="8"/>
  <c r="G43" i="8"/>
  <c r="G42" i="8"/>
  <c r="H42" i="8"/>
  <c r="F27" i="8"/>
  <c r="F26" i="8"/>
  <c r="E27" i="8"/>
  <c r="E26" i="8"/>
  <c r="H26" i="8"/>
  <c r="G39" i="8"/>
  <c r="G37" i="8"/>
  <c r="H37" i="8"/>
  <c r="G45" i="8"/>
  <c r="G44" i="8"/>
  <c r="H44" i="8"/>
  <c r="H51" i="8"/>
  <c r="G40" i="8"/>
  <c r="H40" i="8"/>
  <c r="F21" i="8"/>
  <c r="F8" i="8"/>
  <c r="E21" i="8"/>
  <c r="E8" i="8"/>
  <c r="H8" i="8"/>
  <c r="G27" i="8"/>
  <c r="H27" i="8"/>
  <c r="F30" i="8"/>
  <c r="E30" i="8"/>
  <c r="H30" i="8"/>
  <c r="H47" i="8"/>
  <c r="H52" i="8"/>
  <c r="G25" i="8"/>
  <c r="H25" i="8"/>
  <c r="H50" i="8"/>
  <c r="G46" i="8"/>
  <c r="F46" i="8"/>
  <c r="E46" i="8"/>
  <c r="G34" i="8"/>
  <c r="G33" i="8"/>
  <c r="G32" i="8"/>
  <c r="G21" i="8"/>
  <c r="G18" i="8"/>
  <c r="G15" i="8"/>
  <c r="G12" i="8"/>
  <c r="D4" i="8"/>
  <c r="D49" i="8"/>
  <c r="G23" i="8"/>
  <c r="G22" i="8"/>
  <c r="F23" i="8"/>
  <c r="F22" i="8"/>
  <c r="E23" i="8"/>
  <c r="E22" i="8"/>
  <c r="D23" i="8"/>
  <c r="D22" i="8"/>
  <c r="G20" i="8"/>
  <c r="G19" i="8"/>
  <c r="F20" i="8"/>
  <c r="F19" i="8"/>
  <c r="E20" i="8"/>
  <c r="E19" i="8"/>
  <c r="D20" i="8"/>
  <c r="D19" i="8"/>
  <c r="G17" i="8"/>
  <c r="G16" i="8"/>
  <c r="F17" i="8"/>
  <c r="F16" i="8"/>
  <c r="E17" i="8"/>
  <c r="E16" i="8"/>
  <c r="D17" i="8"/>
  <c r="D16" i="8"/>
  <c r="G14" i="8"/>
  <c r="F14" i="8"/>
  <c r="E14" i="8"/>
  <c r="G13" i="8"/>
  <c r="F13" i="8"/>
  <c r="E13" i="8"/>
  <c r="D14" i="8"/>
  <c r="D13" i="8"/>
  <c r="D10" i="8"/>
  <c r="D9" i="8"/>
  <c r="G8" i="8"/>
  <c r="G35" i="8"/>
  <c r="G48" i="8"/>
  <c r="F35" i="8"/>
  <c r="F48" i="8"/>
  <c r="E35" i="8"/>
  <c r="E48" i="8"/>
  <c r="F10" i="8"/>
  <c r="E10" i="8"/>
  <c r="F9" i="8"/>
  <c r="E9" i="8"/>
  <c r="H34" i="8"/>
  <c r="H33" i="8"/>
  <c r="H32" i="8"/>
  <c r="C22" i="8"/>
  <c r="F38" i="8"/>
  <c r="G9" i="8"/>
  <c r="E38" i="8"/>
  <c r="H43" i="8"/>
  <c r="H39" i="8"/>
  <c r="H38" i="8"/>
  <c r="H10" i="8"/>
  <c r="C13" i="8"/>
  <c r="C9" i="8"/>
  <c r="H49" i="8"/>
  <c r="H23" i="8"/>
  <c r="H22" i="8"/>
  <c r="H21" i="8"/>
  <c r="H20" i="8"/>
  <c r="H19" i="8"/>
  <c r="H18" i="8"/>
  <c r="H17" i="8"/>
  <c r="H16" i="8"/>
  <c r="H15" i="8"/>
  <c r="H14" i="8"/>
  <c r="H13" i="8"/>
  <c r="H12" i="8"/>
  <c r="H9" i="8"/>
</calcChain>
</file>

<file path=xl/comments1.xml><?xml version="1.0" encoding="utf-8"?>
<comments xmlns="http://schemas.openxmlformats.org/spreadsheetml/2006/main">
  <authors>
    <author>Finans</author>
  </authors>
  <commentList>
    <comment ref="C40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с 01.12.2019г.</t>
        </r>
      </text>
    </comment>
    <comment ref="G42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установка узла учета</t>
        </r>
      </text>
    </comment>
  </commentList>
</comments>
</file>

<file path=xl/sharedStrings.xml><?xml version="1.0" encoding="utf-8"?>
<sst xmlns="http://schemas.openxmlformats.org/spreadsheetml/2006/main" count="197" uniqueCount="167">
  <si>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</si>
  <si>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</si>
  <si>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</si>
  <si>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</si>
  <si>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</si>
  <si>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</si>
  <si>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</si>
  <si>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</si>
  <si>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</si>
  <si>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</si>
  <si>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</si>
  <si>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</si>
  <si>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</si>
  <si>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</si>
  <si>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</si>
  <si>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</si>
  <si>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</si>
  <si>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ukl2006@mail.ru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</si>
  <si>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</si>
  <si>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</si>
  <si>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</si>
  <si>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</si>
  <si>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</si>
  <si>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</si>
  <si>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</si>
  <si>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</si>
  <si>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</si>
  <si>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</si>
  <si>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</si>
  <si>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</si>
  <si>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</si>
  <si>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</si>
  <si>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</si>
  <si>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</si>
  <si>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</si>
  <si>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</si>
  <si>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</si>
  <si>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</si>
  <si>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</si>
  <si>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</si>
  <si>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</si>
  <si>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</si>
  <si>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</si>
  <si>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</si>
  <si>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</si>
  <si>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</si>
  <si>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</si>
  <si>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</si>
  <si>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</si>
  <si>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</si>
  <si>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</si>
  <si>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</si>
  <si>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</si>
  <si>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</si>
  <si>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</si>
  <si>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</si>
  <si>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</si>
  <si>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</si>
  <si>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</si>
  <si>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</si>
  <si>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</si>
  <si>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</si>
  <si>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</si>
  <si>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</si>
  <si>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</si>
  <si>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</si>
  <si>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</si>
  <si>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</si>
  <si>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</si>
  <si>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</si>
  <si>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</si>
  <si>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</si>
  <si>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</si>
  <si>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</si>
  <si>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</si>
  <si>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ИСП.</t>
  </si>
  <si>
    <t>Произв. отдел - 222-03-88</t>
  </si>
  <si>
    <t>Санитар. отдел -222- 21- 60</t>
  </si>
  <si>
    <t>Договор управления</t>
  </si>
  <si>
    <t>5 этажей</t>
  </si>
  <si>
    <t xml:space="preserve"> ООО "Управляющая компания Ленинского района -1"</t>
  </si>
  <si>
    <t>Ленинского района -1"</t>
  </si>
  <si>
    <t>серия 25 № 002827459 от 30 июля 2007 года</t>
  </si>
  <si>
    <t>№ 6/4 по ул. Ивановской</t>
  </si>
  <si>
    <t>1948 год</t>
  </si>
  <si>
    <t>4 подъезда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</si>
  <si>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</si>
  <si>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</si>
  <si>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</si>
  <si>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</si>
  <si>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</si>
  <si>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</si>
  <si>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</si>
  <si>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</si>
  <si>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</si>
  <si>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</si>
  <si>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</si>
  <si>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</si>
  <si>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</si>
  <si>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</si>
  <si>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388,8 кв.м</t>
  </si>
  <si>
    <t>1.4 Вывоз и утилизация ТБО</t>
  </si>
  <si>
    <t>часть 4.</t>
  </si>
  <si>
    <t>ул. Тунгусская,8</t>
  </si>
  <si>
    <t>Количество проживающих</t>
  </si>
  <si>
    <t>итого по дому:</t>
  </si>
  <si>
    <t>прочие работы и услуги</t>
  </si>
  <si>
    <t>услуги по управлению, налоги, ДНР</t>
  </si>
  <si>
    <t>итого прочие: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</si>
  <si>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</si>
  <si>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</si>
  <si>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</si>
  <si>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</si>
  <si>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</si>
  <si>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1,текущий ремонт коммуникаций, проходящих через нежилые помещения, в т.ч</t>
  </si>
  <si>
    <t>исполнитель</t>
  </si>
  <si>
    <t>итого:</t>
  </si>
  <si>
    <t xml:space="preserve"> </t>
  </si>
  <si>
    <t>в т.ч. Услуги по управлению, налоги</t>
  </si>
  <si>
    <t>250 р/м</t>
  </si>
  <si>
    <t xml:space="preserve">                                              02 июня 2008 года</t>
  </si>
  <si>
    <t>3.Коммунальные услуги на ОДН, всего:</t>
  </si>
  <si>
    <t xml:space="preserve">в том числе: </t>
  </si>
  <si>
    <t>ХВС на содержание ОИ МКД</t>
  </si>
  <si>
    <t>эл.энергия на содержание ОИ МКД</t>
  </si>
  <si>
    <t>отведение сточных вод</t>
  </si>
  <si>
    <t>ООО Эра</t>
  </si>
  <si>
    <t xml:space="preserve">                       Отчет ООО "Управляющей компании Ленинского района-1"  за 2019 г.</t>
  </si>
  <si>
    <t>Тяптин Андрей Александрович</t>
  </si>
  <si>
    <t>ООО " Восток Мегаполис"</t>
  </si>
  <si>
    <t>3397,40 кв.м</t>
  </si>
  <si>
    <t>837,60 кв.м.</t>
  </si>
  <si>
    <t>88 чел.</t>
  </si>
  <si>
    <t>1.Отчет об исполнении договора управления за 2019 г.(тыс.р.)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</si>
  <si>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</si>
  <si>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</si>
  <si>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</si>
  <si>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 xml:space="preserve">План по статье "текущий ремонт" на 2020 год. </t>
  </si>
  <si>
    <t>Экономич. отдел - 220 -50- 87</t>
  </si>
  <si>
    <t>А.А. Тяптин</t>
  </si>
  <si>
    <t xml:space="preserve">5.1 Услуги по управлению </t>
  </si>
  <si>
    <t>0,58 руб/кв.м.</t>
  </si>
  <si>
    <t>2.На основании решения общего собрания (обслуживание т/счетчика )доп. Сбор-жилые, нежилые</t>
  </si>
  <si>
    <t>3.Рекламные конструкции на доме, в т.ч.</t>
  </si>
  <si>
    <t>4. Ростелеком</t>
  </si>
  <si>
    <t>5.Современная городская среда</t>
  </si>
  <si>
    <t>11.19г</t>
  </si>
  <si>
    <t>1 компл</t>
  </si>
  <si>
    <t>Энергополис</t>
  </si>
  <si>
    <t>Инструменты для благоустройства</t>
  </si>
  <si>
    <t>06.19г</t>
  </si>
  <si>
    <t>Подключение шлагбаума</t>
  </si>
  <si>
    <t>12.19г</t>
  </si>
  <si>
    <t>Аварийная замена стояков кв.21,24,27</t>
  </si>
  <si>
    <t>01.19г</t>
  </si>
  <si>
    <t>12 пм</t>
  </si>
  <si>
    <t>Установка счетчика тепловой энергии за счет ср-в рекламы с услугами УК</t>
  </si>
  <si>
    <t>Составление сметной документации на детскую площадку</t>
  </si>
  <si>
    <t>04.19г</t>
  </si>
  <si>
    <t>ИП Храменкова</t>
  </si>
  <si>
    <t xml:space="preserve">Подсыпка гравием </t>
  </si>
  <si>
    <t>07.19г</t>
  </si>
  <si>
    <t>ИП Михайлов</t>
  </si>
  <si>
    <t>Материалы для благоустройства</t>
  </si>
  <si>
    <t>Торгвент</t>
  </si>
  <si>
    <t>Предложение Управляющей компании: частичный ремонт фасада.</t>
  </si>
  <si>
    <r>
      <t>ИСХ_№      41 / 02            от 18 . 02 .2020 г.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</si>
</sst>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/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6" fillId="0" borderId="1" xfId="0" applyFont="1" applyBorder="1"/>
    <xf numFmtId="0" fontId="9" fillId="0" borderId="2" xfId="0" applyFont="1" applyFill="1" applyBorder="1" applyAlignment="1"/>
    <xf numFmtId="0" fontId="4" fillId="0" borderId="6" xfId="0" applyFont="1" applyBorder="1" applyAlignment="1"/>
    <xf numFmtId="2" fontId="3" fillId="0" borderId="1" xfId="0" applyNumberFormat="1" applyFont="1" applyBorder="1" applyAlignment="1">
      <alignment horizontal="center"/>
    </xf>
    <xf numFmtId="2" fontId="0" fillId="0" borderId="0" xfId="0" applyNumberFormat="1"/>
    <xf numFmtId="2" fontId="9" fillId="2" borderId="1" xfId="0" applyNumberFormat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1" xfId="0" applyFont="1" applyFill="1" applyBorder="1"/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Border="1"/>
    <xf numFmtId="2" fontId="3" fillId="0" borderId="6" xfId="0" applyNumberFormat="1" applyFont="1" applyBorder="1"/>
    <xf numFmtId="2" fontId="9" fillId="0" borderId="1" xfId="0" applyNumberFormat="1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9" fillId="0" borderId="2" xfId="0" applyNumberFormat="1" applyFont="1" applyFill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2" fontId="9" fillId="2" borderId="7" xfId="0" applyNumberFormat="1" applyFont="1" applyFill="1" applyBorder="1" applyAlignment="1">
      <alignment wrapText="1"/>
    </xf>
    <xf numFmtId="2" fontId="9" fillId="2" borderId="5" xfId="0" applyNumberFormat="1" applyFont="1" applyFill="1" applyBorder="1" applyAlignment="1">
      <alignment wrapText="1"/>
    </xf>
    <xf numFmtId="2" fontId="9" fillId="2" borderId="6" xfId="0" applyNumberFormat="1" applyFont="1" applyFill="1" applyBorder="1" applyAlignment="1">
      <alignment wrapText="1"/>
    </xf>
    <xf numFmtId="2" fontId="0" fillId="0" borderId="0" xfId="0" applyNumberFormat="1" applyAlignment="1"/>
    <xf numFmtId="2" fontId="12" fillId="0" borderId="0" xfId="0" applyNumberFormat="1" applyFont="1"/>
    <xf numFmtId="2" fontId="3" fillId="0" borderId="0" xfId="0" applyNumberFormat="1" applyFont="1" applyAlignment="1">
      <alignment horizontal="center"/>
    </xf>
    <xf numFmtId="2" fontId="6" fillId="0" borderId="0" xfId="0" applyNumberFormat="1" applyFont="1"/>
    <xf numFmtId="2" fontId="6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0" fillId="0" borderId="1" xfId="0" applyNumberFormat="1" applyBorder="1"/>
    <xf numFmtId="2" fontId="6" fillId="0" borderId="0" xfId="0" applyNumberFormat="1" applyFont="1" applyBorder="1" applyAlignment="1"/>
    <xf numFmtId="2" fontId="0" fillId="0" borderId="0" xfId="0" applyNumberFormat="1" applyBorder="1" applyAlignment="1"/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Border="1"/>
    <xf numFmtId="2" fontId="6" fillId="0" borderId="1" xfId="0" applyNumberFormat="1" applyFont="1" applyBorder="1" applyAlignment="1"/>
    <xf numFmtId="2" fontId="6" fillId="0" borderId="1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6" fillId="0" borderId="2" xfId="0" applyFont="1" applyBorder="1" applyAlignment="1"/>
    <xf numFmtId="0" fontId="0" fillId="0" borderId="6" xfId="0" applyBorder="1" applyAlignme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6" fillId="0" borderId="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2" fontId="16" fillId="0" borderId="2" xfId="0" applyNumberFormat="1" applyFont="1" applyBorder="1" applyAlignment="1"/>
    <xf numFmtId="2" fontId="0" fillId="0" borderId="5" xfId="0" applyNumberFormat="1" applyBorder="1" applyAlignment="1"/>
    <xf numFmtId="2" fontId="0" fillId="0" borderId="6" xfId="0" applyNumberFormat="1" applyBorder="1" applyAlignment="1"/>
    <xf numFmtId="2" fontId="9" fillId="2" borderId="5" xfId="0" applyNumberFormat="1" applyFont="1" applyFill="1" applyBorder="1" applyAlignment="1">
      <alignment wrapText="1"/>
    </xf>
    <xf numFmtId="2" fontId="9" fillId="0" borderId="2" xfId="0" applyNumberFormat="1" applyFont="1" applyBorder="1" applyAlignment="1">
      <alignment horizontal="left" wrapText="1"/>
    </xf>
    <xf numFmtId="2" fontId="9" fillId="0" borderId="6" xfId="0" applyNumberFormat="1" applyFont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4" fillId="0" borderId="6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wrapText="1"/>
    </xf>
    <xf numFmtId="2" fontId="0" fillId="0" borderId="6" xfId="0" applyNumberFormat="1" applyBorder="1" applyAlignment="1">
      <alignment horizontal="left" wrapText="1"/>
    </xf>
    <xf numFmtId="2" fontId="16" fillId="0" borderId="2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9" fillId="0" borderId="2" xfId="0" applyNumberFormat="1" applyFont="1" applyFill="1" applyBorder="1" applyAlignment="1"/>
    <xf numFmtId="2" fontId="9" fillId="0" borderId="2" xfId="0" applyNumberFormat="1" applyFont="1" applyFill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0" fillId="2" borderId="6" xfId="0" applyNumberFormat="1" applyFill="1" applyBorder="1" applyAlignment="1">
      <alignment wrapText="1"/>
    </xf>
    <xf numFmtId="2" fontId="0" fillId="0" borderId="6" xfId="0" applyNumberFormat="1" applyBorder="1" applyAlignment="1">
      <alignment horizontal="left"/>
    </xf>
    <xf numFmtId="2" fontId="3" fillId="0" borderId="2" xfId="0" applyNumberFormat="1" applyFont="1" applyFill="1" applyBorder="1" applyAlignment="1">
      <alignment horizontal="left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3" fillId="0" borderId="2" xfId="0" applyFont="1" applyBorder="1" applyAlignment="1"/>
    <xf numFmtId="0" fontId="3" fillId="0" borderId="6" xfId="0" applyFont="1" applyBorder="1" applyAlignment="1"/>
    <xf numFmtId="2" fontId="3" fillId="0" borderId="2" xfId="0" applyNumberFormat="1" applyFont="1" applyFill="1" applyBorder="1" applyAlignment="1">
      <alignment horizontal="left" wrapText="1"/>
    </xf>
    <xf numFmtId="2" fontId="3" fillId="0" borderId="6" xfId="0" applyNumberFormat="1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2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6" fillId="0" borderId="2" xfId="0" applyNumberFormat="1" applyFont="1" applyBorder="1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5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2" fontId="6" fillId="0" borderId="2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3" fillId="0" borderId="7" xfId="0" applyNumberFormat="1" applyFont="1" applyFill="1" applyBorder="1" applyAlignment="1">
      <alignment horizontal="center" wrapText="1"/>
    </xf>
    <xf numFmtId="2" fontId="0" fillId="0" borderId="7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3" fillId="0" borderId="5" xfId="0" applyNumberFormat="1" applyFont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F14" sqref="F1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127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10</v>
      </c>
      <c r="C3" s="22" t="s">
        <v>83</v>
      </c>
    </row>
    <row r="4" spans="1:4" ht="14.25" customHeight="1" x14ac:dyDescent="0.25">
      <c r="A4" s="20" t="s">
        <v>166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51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9</v>
      </c>
      <c r="C8" s="25" t="s">
        <v>80</v>
      </c>
      <c r="D8" s="62"/>
    </row>
    <row r="9" spans="1:4" s="3" customFormat="1" ht="12" customHeight="1" x14ac:dyDescent="0.25">
      <c r="A9" s="11" t="s">
        <v>1</v>
      </c>
      <c r="B9" s="12" t="s">
        <v>11</v>
      </c>
      <c r="C9" s="102" t="s">
        <v>128</v>
      </c>
      <c r="D9" s="103"/>
    </row>
    <row r="10" spans="1:4" s="3" customFormat="1" ht="24" customHeight="1" x14ac:dyDescent="0.25">
      <c r="A10" s="11" t="s">
        <v>2</v>
      </c>
      <c r="B10" s="13" t="s">
        <v>12</v>
      </c>
      <c r="C10" s="104" t="s">
        <v>82</v>
      </c>
      <c r="D10" s="105"/>
    </row>
    <row r="11" spans="1:4" s="3" customFormat="1" ht="15" customHeight="1" x14ac:dyDescent="0.25">
      <c r="A11" s="11" t="s">
        <v>3</v>
      </c>
      <c r="B11" s="12" t="s">
        <v>13</v>
      </c>
      <c r="C11" s="102" t="s">
        <v>14</v>
      </c>
      <c r="D11" s="103"/>
    </row>
    <row r="12" spans="1:4" s="3" customFormat="1" ht="15" customHeight="1" x14ac:dyDescent="0.25">
      <c r="A12" s="46" t="s">
        <v>4</v>
      </c>
      <c r="B12" s="47" t="s">
        <v>86</v>
      </c>
      <c r="C12" s="44" t="s">
        <v>87</v>
      </c>
      <c r="D12" s="45" t="s">
        <v>88</v>
      </c>
    </row>
    <row r="13" spans="1:4" s="3" customFormat="1" ht="15" customHeight="1" x14ac:dyDescent="0.25">
      <c r="A13" s="48"/>
      <c r="B13" s="49"/>
      <c r="C13" s="44" t="s">
        <v>89</v>
      </c>
      <c r="D13" s="45" t="s">
        <v>90</v>
      </c>
    </row>
    <row r="14" spans="1:4" s="3" customFormat="1" ht="15" customHeight="1" x14ac:dyDescent="0.25">
      <c r="A14" s="48"/>
      <c r="B14" s="49"/>
      <c r="C14" s="44" t="s">
        <v>91</v>
      </c>
      <c r="D14" s="45" t="s">
        <v>92</v>
      </c>
    </row>
    <row r="15" spans="1:4" s="3" customFormat="1" ht="15" customHeight="1" x14ac:dyDescent="0.25">
      <c r="A15" s="48"/>
      <c r="B15" s="49"/>
      <c r="C15" s="44" t="s">
        <v>93</v>
      </c>
      <c r="D15" s="45" t="s">
        <v>95</v>
      </c>
    </row>
    <row r="16" spans="1:4" s="3" customFormat="1" ht="15" customHeight="1" x14ac:dyDescent="0.25">
      <c r="A16" s="48"/>
      <c r="B16" s="49"/>
      <c r="C16" s="44" t="s">
        <v>94</v>
      </c>
      <c r="D16" s="61" t="s">
        <v>88</v>
      </c>
    </row>
    <row r="17" spans="1:4" s="3" customFormat="1" ht="15" customHeight="1" x14ac:dyDescent="0.25">
      <c r="A17" s="48"/>
      <c r="B17" s="49"/>
      <c r="C17" s="44" t="s">
        <v>96</v>
      </c>
      <c r="D17" s="45" t="s">
        <v>97</v>
      </c>
    </row>
    <row r="18" spans="1:4" s="3" customFormat="1" ht="15" customHeight="1" x14ac:dyDescent="0.25">
      <c r="A18" s="50"/>
      <c r="B18" s="51"/>
      <c r="C18" s="44" t="s">
        <v>98</v>
      </c>
      <c r="D18" s="45" t="s">
        <v>99</v>
      </c>
    </row>
    <row r="19" spans="1:4" s="3" customFormat="1" ht="14.25" customHeight="1" x14ac:dyDescent="0.25">
      <c r="A19" s="11" t="s">
        <v>5</v>
      </c>
      <c r="B19" s="12" t="s">
        <v>15</v>
      </c>
      <c r="C19" s="106" t="s">
        <v>17</v>
      </c>
      <c r="D19" s="107"/>
    </row>
    <row r="20" spans="1:4" s="3" customFormat="1" x14ac:dyDescent="0.25">
      <c r="A20" s="11" t="s">
        <v>6</v>
      </c>
      <c r="B20" s="12" t="s">
        <v>16</v>
      </c>
      <c r="C20" s="106" t="s">
        <v>54</v>
      </c>
      <c r="D20" s="108"/>
    </row>
    <row r="21" spans="1:4" s="3" customFormat="1" ht="16.5" customHeight="1" x14ac:dyDescent="0.25">
      <c r="A21" s="11" t="s">
        <v>7</v>
      </c>
      <c r="B21" s="12" t="s">
        <v>18</v>
      </c>
      <c r="C21" s="104" t="s">
        <v>19</v>
      </c>
      <c r="D21" s="105"/>
    </row>
    <row r="22" spans="1:4" s="3" customFormat="1" ht="16.5" customHeight="1" x14ac:dyDescent="0.25">
      <c r="A22" s="23"/>
      <c r="B22" s="24"/>
      <c r="C22" s="23"/>
      <c r="D22" s="23"/>
    </row>
    <row r="23" spans="1:4" s="5" customFormat="1" ht="15.75" customHeight="1" x14ac:dyDescent="0.25">
      <c r="A23" s="8" t="s">
        <v>20</v>
      </c>
      <c r="B23" s="15"/>
      <c r="C23" s="15"/>
      <c r="D23" s="15"/>
    </row>
    <row r="24" spans="1:4" s="5" customFormat="1" ht="15.75" customHeight="1" x14ac:dyDescent="0.25">
      <c r="A24" s="14"/>
      <c r="B24" s="15"/>
      <c r="C24" s="15"/>
      <c r="D24" s="15"/>
    </row>
    <row r="25" spans="1:4" ht="21.75" customHeight="1" x14ac:dyDescent="0.25">
      <c r="A25" s="6"/>
      <c r="B25" s="16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13" t="s">
        <v>27</v>
      </c>
      <c r="B26" s="114"/>
      <c r="C26" s="114"/>
      <c r="D26" s="115"/>
    </row>
    <row r="27" spans="1:4" s="5" customFormat="1" ht="15" customHeight="1" x14ac:dyDescent="0.25">
      <c r="A27" s="27"/>
      <c r="B27" s="28"/>
      <c r="C27" s="28"/>
      <c r="D27" s="29"/>
    </row>
    <row r="28" spans="1:4" ht="13.5" customHeight="1" x14ac:dyDescent="0.25">
      <c r="A28" s="7">
        <v>1</v>
      </c>
      <c r="B28" s="6" t="s">
        <v>24</v>
      </c>
      <c r="C28" s="6" t="s">
        <v>25</v>
      </c>
      <c r="D28" s="6" t="s">
        <v>26</v>
      </c>
    </row>
    <row r="29" spans="1:4" x14ac:dyDescent="0.25">
      <c r="A29" s="18" t="s">
        <v>28</v>
      </c>
      <c r="B29" s="17"/>
      <c r="C29" s="17"/>
      <c r="D29" s="17"/>
    </row>
    <row r="30" spans="1:4" ht="12.75" customHeight="1" x14ac:dyDescent="0.25">
      <c r="A30" s="7">
        <v>1</v>
      </c>
      <c r="B30" s="6" t="s">
        <v>29</v>
      </c>
      <c r="C30" s="6" t="s">
        <v>30</v>
      </c>
      <c r="D30" s="6" t="s">
        <v>31</v>
      </c>
    </row>
    <row r="31" spans="1:4" x14ac:dyDescent="0.25">
      <c r="A31" s="18" t="s">
        <v>43</v>
      </c>
      <c r="B31" s="17"/>
      <c r="C31" s="17"/>
      <c r="D31" s="17"/>
    </row>
    <row r="32" spans="1:4" ht="13.5" customHeight="1" x14ac:dyDescent="0.25">
      <c r="A32" s="18" t="s">
        <v>44</v>
      </c>
      <c r="B32" s="17"/>
      <c r="C32" s="17"/>
      <c r="D32" s="17"/>
    </row>
    <row r="33" spans="1:4" ht="12" customHeight="1" x14ac:dyDescent="0.25">
      <c r="A33" s="7">
        <v>1</v>
      </c>
      <c r="B33" s="6" t="s">
        <v>129</v>
      </c>
      <c r="C33" s="6" t="s">
        <v>103</v>
      </c>
      <c r="D33" s="6" t="s">
        <v>32</v>
      </c>
    </row>
    <row r="34" spans="1:4" ht="13.5" customHeight="1" x14ac:dyDescent="0.25">
      <c r="A34" s="18" t="s">
        <v>33</v>
      </c>
      <c r="B34" s="17"/>
      <c r="C34" s="17"/>
      <c r="D34" s="17"/>
    </row>
    <row r="35" spans="1:4" x14ac:dyDescent="0.25">
      <c r="A35" s="7">
        <v>1</v>
      </c>
      <c r="B35" s="6" t="s">
        <v>34</v>
      </c>
      <c r="C35" s="6" t="s">
        <v>25</v>
      </c>
      <c r="D35" s="6" t="s">
        <v>26</v>
      </c>
    </row>
    <row r="36" spans="1:4" x14ac:dyDescent="0.25">
      <c r="A36" s="26"/>
      <c r="B36" s="10"/>
      <c r="C36" s="10"/>
      <c r="D36" s="10"/>
    </row>
    <row r="37" spans="1:4" x14ac:dyDescent="0.25">
      <c r="A37" s="4" t="s">
        <v>49</v>
      </c>
      <c r="B37" s="17"/>
      <c r="C37" s="17"/>
      <c r="D37" s="17"/>
    </row>
    <row r="38" spans="1:4" x14ac:dyDescent="0.25">
      <c r="A38" s="7">
        <v>1</v>
      </c>
      <c r="B38" s="6" t="s">
        <v>35</v>
      </c>
      <c r="C38" s="111" t="s">
        <v>84</v>
      </c>
      <c r="D38" s="112"/>
    </row>
    <row r="39" spans="1:4" x14ac:dyDescent="0.25">
      <c r="A39" s="7">
        <v>2</v>
      </c>
      <c r="B39" s="6" t="s">
        <v>37</v>
      </c>
      <c r="C39" s="111" t="s">
        <v>79</v>
      </c>
      <c r="D39" s="112"/>
    </row>
    <row r="40" spans="1:4" ht="15" customHeight="1" x14ac:dyDescent="0.25">
      <c r="A40" s="7">
        <v>3</v>
      </c>
      <c r="B40" s="6" t="s">
        <v>38</v>
      </c>
      <c r="C40" s="111" t="s">
        <v>85</v>
      </c>
      <c r="D40" s="112"/>
    </row>
    <row r="41" spans="1:4" x14ac:dyDescent="0.25">
      <c r="A41" s="7">
        <v>4</v>
      </c>
      <c r="B41" s="6" t="s">
        <v>36</v>
      </c>
      <c r="C41" s="111" t="s">
        <v>55</v>
      </c>
      <c r="D41" s="112"/>
    </row>
    <row r="42" spans="1:4" x14ac:dyDescent="0.25">
      <c r="A42" s="7">
        <v>5</v>
      </c>
      <c r="B42" s="6" t="s">
        <v>39</v>
      </c>
      <c r="C42" s="111" t="s">
        <v>55</v>
      </c>
      <c r="D42" s="112"/>
    </row>
    <row r="43" spans="1:4" x14ac:dyDescent="0.25">
      <c r="A43" s="7">
        <v>6</v>
      </c>
      <c r="B43" s="6" t="s">
        <v>40</v>
      </c>
      <c r="C43" s="111" t="s">
        <v>130</v>
      </c>
      <c r="D43" s="112"/>
    </row>
    <row r="44" spans="1:4" ht="15" customHeight="1" x14ac:dyDescent="0.25">
      <c r="A44" s="7">
        <v>7</v>
      </c>
      <c r="B44" s="6" t="s">
        <v>41</v>
      </c>
      <c r="C44" s="111" t="s">
        <v>131</v>
      </c>
      <c r="D44" s="112"/>
    </row>
    <row r="45" spans="1:4" x14ac:dyDescent="0.25">
      <c r="A45" s="7">
        <v>8</v>
      </c>
      <c r="B45" s="6" t="s">
        <v>42</v>
      </c>
      <c r="C45" s="111" t="s">
        <v>100</v>
      </c>
      <c r="D45" s="112"/>
    </row>
    <row r="46" spans="1:4" x14ac:dyDescent="0.25">
      <c r="A46" s="7">
        <v>9</v>
      </c>
      <c r="B46" s="6" t="s">
        <v>104</v>
      </c>
      <c r="C46" s="116" t="s">
        <v>132</v>
      </c>
      <c r="D46" s="117"/>
    </row>
    <row r="47" spans="1:4" x14ac:dyDescent="0.25">
      <c r="A47" s="55"/>
      <c r="B47" s="55" t="s">
        <v>78</v>
      </c>
      <c r="C47" s="109" t="s">
        <v>120</v>
      </c>
      <c r="D47" s="110"/>
    </row>
    <row r="48" spans="1:4" ht="15" customHeight="1" x14ac:dyDescent="0.25">
      <c r="A48" s="4"/>
    </row>
    <row r="49" spans="1:1" x14ac:dyDescent="0.25">
      <c r="A49" s="4"/>
    </row>
    <row r="51" spans="1:1" ht="15" customHeight="1" x14ac:dyDescent="0.25"/>
  </sheetData>
  <mergeCells count="17">
    <mergeCell ref="C47:D47"/>
    <mergeCell ref="C41:D41"/>
    <mergeCell ref="C21:D21"/>
    <mergeCell ref="A26:D26"/>
    <mergeCell ref="C38:D38"/>
    <mergeCell ref="C39:D39"/>
    <mergeCell ref="C40:D40"/>
    <mergeCell ref="C46:D46"/>
    <mergeCell ref="C43:D43"/>
    <mergeCell ref="C44:D44"/>
    <mergeCell ref="C45:D45"/>
    <mergeCell ref="C42:D42"/>
    <mergeCell ref="C9:D9"/>
    <mergeCell ref="C10:D10"/>
    <mergeCell ref="C11:D11"/>
    <mergeCell ref="C19:D19"/>
    <mergeCell ref="C20:D20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9"/>
  <sheetViews>
    <sheetView tabSelected="1" topLeftCell="A36" workbookViewId="0">
      <selection activeCell="E42" sqref="E42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31" customWidth="1"/>
    <col min="4" max="4" width="8.28515625" customWidth="1"/>
    <col min="5" max="5" width="9" customWidth="1"/>
    <col min="6" max="6" width="9.7109375" customWidth="1"/>
    <col min="7" max="7" width="9.28515625" customWidth="1"/>
    <col min="8" max="8" width="11.85546875" customWidth="1"/>
    <col min="9" max="9" width="16.140625" customWidth="1"/>
  </cols>
  <sheetData>
    <row r="1" spans="1:10" x14ac:dyDescent="0.25">
      <c r="A1" s="4" t="s">
        <v>110</v>
      </c>
      <c r="B1"/>
      <c r="C1" s="33"/>
      <c r="D1" s="33"/>
    </row>
    <row r="2" spans="1:10" ht="13.5" customHeight="1" x14ac:dyDescent="0.25">
      <c r="A2" s="4" t="s">
        <v>133</v>
      </c>
      <c r="B2"/>
      <c r="C2" s="33"/>
      <c r="D2" s="33"/>
    </row>
    <row r="3" spans="1:10" ht="56.25" customHeight="1" x14ac:dyDescent="0.25">
      <c r="A3" s="144" t="s">
        <v>61</v>
      </c>
      <c r="B3" s="145"/>
      <c r="C3" s="34" t="s">
        <v>62</v>
      </c>
      <c r="D3" s="30" t="s">
        <v>63</v>
      </c>
      <c r="E3" s="30" t="s">
        <v>64</v>
      </c>
      <c r="F3" s="30" t="s">
        <v>65</v>
      </c>
      <c r="G3" s="35" t="s">
        <v>66</v>
      </c>
      <c r="H3" s="30" t="s">
        <v>67</v>
      </c>
    </row>
    <row r="4" spans="1:10" ht="30" customHeight="1" x14ac:dyDescent="0.25">
      <c r="A4" s="147" t="s">
        <v>117</v>
      </c>
      <c r="B4" s="131"/>
      <c r="C4" s="34"/>
      <c r="D4" s="30">
        <f>D5+D6</f>
        <v>406.21</v>
      </c>
      <c r="E4" s="30"/>
      <c r="F4" s="30"/>
      <c r="G4" s="35"/>
      <c r="H4" s="30"/>
    </row>
    <row r="5" spans="1:10" ht="17.25" customHeight="1" x14ac:dyDescent="0.25">
      <c r="A5" s="56" t="s">
        <v>111</v>
      </c>
      <c r="B5" s="57"/>
      <c r="C5" s="34"/>
      <c r="D5" s="30">
        <v>678.26</v>
      </c>
      <c r="E5" s="30"/>
      <c r="F5" s="30"/>
      <c r="G5" s="35"/>
      <c r="H5" s="30"/>
    </row>
    <row r="6" spans="1:10" ht="18" customHeight="1" x14ac:dyDescent="0.25">
      <c r="A6" s="56" t="s">
        <v>112</v>
      </c>
      <c r="B6" s="57"/>
      <c r="C6" s="34"/>
      <c r="D6" s="30">
        <v>-272.05</v>
      </c>
      <c r="E6" s="30"/>
      <c r="F6" s="30"/>
      <c r="G6" s="35"/>
      <c r="H6" s="30"/>
    </row>
    <row r="7" spans="1:10" ht="21" customHeight="1" x14ac:dyDescent="0.25">
      <c r="A7" s="148" t="s">
        <v>134</v>
      </c>
      <c r="B7" s="149"/>
      <c r="C7" s="149"/>
      <c r="D7" s="149"/>
      <c r="E7" s="149"/>
      <c r="F7" s="149"/>
      <c r="G7" s="149"/>
      <c r="H7" s="150"/>
    </row>
    <row r="8" spans="1:10" ht="17.25" customHeight="1" x14ac:dyDescent="0.25">
      <c r="A8" s="132" t="s">
        <v>68</v>
      </c>
      <c r="B8" s="120"/>
      <c r="C8" s="63">
        <v>14.94</v>
      </c>
      <c r="D8" s="64">
        <v>-248.65</v>
      </c>
      <c r="E8" s="64">
        <f>E12+E15+E18+E21</f>
        <v>598.03</v>
      </c>
      <c r="F8" s="64">
        <f>F12+F15+F18+F21</f>
        <v>572.90000000000009</v>
      </c>
      <c r="G8" s="64">
        <f>G12+G15+G18+G21</f>
        <v>572.90000000000009</v>
      </c>
      <c r="H8" s="58">
        <f>F8-E8+D8</f>
        <v>-273.77999999999986</v>
      </c>
    </row>
    <row r="9" spans="1:10" x14ac:dyDescent="0.25">
      <c r="A9" s="65" t="s">
        <v>69</v>
      </c>
      <c r="B9" s="66"/>
      <c r="C9" s="58">
        <f>C8-C10</f>
        <v>13.45</v>
      </c>
      <c r="D9" s="58">
        <f>D8-D10</f>
        <v>-223.785</v>
      </c>
      <c r="E9" s="58">
        <f>E8-E10</f>
        <v>538.22699999999998</v>
      </c>
      <c r="F9" s="58">
        <f>F8-F10</f>
        <v>515.61000000000013</v>
      </c>
      <c r="G9" s="58">
        <f>G8-G10</f>
        <v>518.93000000000006</v>
      </c>
      <c r="H9" s="58">
        <f t="shared" ref="H9:H10" si="0">F9-E9+D9</f>
        <v>-246.40199999999984</v>
      </c>
    </row>
    <row r="10" spans="1:10" x14ac:dyDescent="0.25">
      <c r="A10" s="124" t="s">
        <v>70</v>
      </c>
      <c r="B10" s="125"/>
      <c r="C10" s="58">
        <v>1.49</v>
      </c>
      <c r="D10" s="58">
        <f>D8*10%</f>
        <v>-24.865000000000002</v>
      </c>
      <c r="E10" s="58">
        <f>E8*10%</f>
        <v>59.802999999999997</v>
      </c>
      <c r="F10" s="58">
        <f>F8*10%</f>
        <v>57.290000000000013</v>
      </c>
      <c r="G10" s="58">
        <v>53.97</v>
      </c>
      <c r="H10" s="58">
        <f t="shared" si="0"/>
        <v>-27.377999999999986</v>
      </c>
    </row>
    <row r="11" spans="1:10" ht="12.75" customHeight="1" x14ac:dyDescent="0.25">
      <c r="A11" s="146" t="s">
        <v>71</v>
      </c>
      <c r="B11" s="119"/>
      <c r="C11" s="119"/>
      <c r="D11" s="119"/>
      <c r="E11" s="119"/>
      <c r="F11" s="119"/>
      <c r="G11" s="119"/>
      <c r="H11" s="120"/>
    </row>
    <row r="12" spans="1:10" x14ac:dyDescent="0.25">
      <c r="A12" s="142" t="s">
        <v>52</v>
      </c>
      <c r="B12" s="143"/>
      <c r="C12" s="63">
        <v>4.76</v>
      </c>
      <c r="D12" s="64">
        <v>-88.12</v>
      </c>
      <c r="E12" s="64">
        <v>190.65</v>
      </c>
      <c r="F12" s="64">
        <v>183.21</v>
      </c>
      <c r="G12" s="64">
        <f>F12</f>
        <v>183.21</v>
      </c>
      <c r="H12" s="58">
        <f t="shared" ref="H12:H23" si="1">F12-E12+D12</f>
        <v>-95.56</v>
      </c>
      <c r="J12" s="59"/>
    </row>
    <row r="13" spans="1:10" x14ac:dyDescent="0.25">
      <c r="A13" s="65" t="s">
        <v>69</v>
      </c>
      <c r="B13" s="66"/>
      <c r="C13" s="58">
        <f>C12-C14</f>
        <v>4.2799999999999994</v>
      </c>
      <c r="D13" s="58">
        <f>D12-D14</f>
        <v>-79.308000000000007</v>
      </c>
      <c r="E13" s="58">
        <f t="shared" ref="E13:G13" si="2">E12-E14</f>
        <v>171.58500000000001</v>
      </c>
      <c r="F13" s="58">
        <f t="shared" si="2"/>
        <v>164.88900000000001</v>
      </c>
      <c r="G13" s="58">
        <f t="shared" si="2"/>
        <v>164.88900000000001</v>
      </c>
      <c r="H13" s="58">
        <f t="shared" si="1"/>
        <v>-86.004000000000005</v>
      </c>
    </row>
    <row r="14" spans="1:10" x14ac:dyDescent="0.25">
      <c r="A14" s="124" t="s">
        <v>70</v>
      </c>
      <c r="B14" s="125"/>
      <c r="C14" s="58">
        <v>0.48</v>
      </c>
      <c r="D14" s="58">
        <f>D12*10%</f>
        <v>-8.8120000000000012</v>
      </c>
      <c r="E14" s="58">
        <f t="shared" ref="E14:G14" si="3">E12*10%</f>
        <v>19.065000000000001</v>
      </c>
      <c r="F14" s="58">
        <f t="shared" si="3"/>
        <v>18.321000000000002</v>
      </c>
      <c r="G14" s="58">
        <f t="shared" si="3"/>
        <v>18.321000000000002</v>
      </c>
      <c r="H14" s="58">
        <f t="shared" si="1"/>
        <v>-9.5560000000000009</v>
      </c>
    </row>
    <row r="15" spans="1:10" ht="23.25" customHeight="1" x14ac:dyDescent="0.25">
      <c r="A15" s="142" t="s">
        <v>45</v>
      </c>
      <c r="B15" s="143"/>
      <c r="C15" s="63">
        <v>3.45</v>
      </c>
      <c r="D15" s="64">
        <v>-61.97</v>
      </c>
      <c r="E15" s="64">
        <v>138.02000000000001</v>
      </c>
      <c r="F15" s="64">
        <v>132.38999999999999</v>
      </c>
      <c r="G15" s="64">
        <f>F15</f>
        <v>132.38999999999999</v>
      </c>
      <c r="H15" s="58">
        <f t="shared" si="1"/>
        <v>-67.600000000000023</v>
      </c>
    </row>
    <row r="16" spans="1:10" x14ac:dyDescent="0.25">
      <c r="A16" s="65" t="s">
        <v>69</v>
      </c>
      <c r="B16" s="66"/>
      <c r="C16" s="58">
        <v>3.1</v>
      </c>
      <c r="D16" s="58">
        <f t="shared" ref="D16:G16" si="4">D15-D17</f>
        <v>-55.772999999999996</v>
      </c>
      <c r="E16" s="58">
        <f t="shared" si="4"/>
        <v>124.218</v>
      </c>
      <c r="F16" s="58">
        <f t="shared" si="4"/>
        <v>119.15099999999998</v>
      </c>
      <c r="G16" s="58">
        <f t="shared" si="4"/>
        <v>119.15099999999998</v>
      </c>
      <c r="H16" s="58">
        <f t="shared" si="1"/>
        <v>-60.840000000000018</v>
      </c>
    </row>
    <row r="17" spans="1:8" ht="15" customHeight="1" x14ac:dyDescent="0.25">
      <c r="A17" s="124" t="s">
        <v>70</v>
      </c>
      <c r="B17" s="125"/>
      <c r="C17" s="58">
        <v>0.35</v>
      </c>
      <c r="D17" s="58">
        <f t="shared" ref="D17:G17" si="5">D15*10%</f>
        <v>-6.1970000000000001</v>
      </c>
      <c r="E17" s="58">
        <f t="shared" si="5"/>
        <v>13.802000000000001</v>
      </c>
      <c r="F17" s="58">
        <f t="shared" si="5"/>
        <v>13.238999999999999</v>
      </c>
      <c r="G17" s="58">
        <f t="shared" si="5"/>
        <v>13.238999999999999</v>
      </c>
      <c r="H17" s="58">
        <f t="shared" si="1"/>
        <v>-6.7600000000000025</v>
      </c>
    </row>
    <row r="18" spans="1:8" ht="15" customHeight="1" x14ac:dyDescent="0.25">
      <c r="A18" s="142" t="s">
        <v>53</v>
      </c>
      <c r="B18" s="143"/>
      <c r="C18" s="67">
        <v>2.37</v>
      </c>
      <c r="D18" s="64">
        <v>-37.32</v>
      </c>
      <c r="E18" s="64">
        <v>95.01</v>
      </c>
      <c r="F18" s="64">
        <v>91.24</v>
      </c>
      <c r="G18" s="64">
        <f>F18</f>
        <v>91.24</v>
      </c>
      <c r="H18" s="58">
        <f t="shared" si="1"/>
        <v>-41.090000000000011</v>
      </c>
    </row>
    <row r="19" spans="1:8" ht="13.5" customHeight="1" x14ac:dyDescent="0.25">
      <c r="A19" s="65" t="s">
        <v>69</v>
      </c>
      <c r="B19" s="66"/>
      <c r="C19" s="58">
        <v>2.13</v>
      </c>
      <c r="D19" s="58">
        <f t="shared" ref="D19" si="6">D18-D20</f>
        <v>-33.588000000000001</v>
      </c>
      <c r="E19" s="58">
        <f t="shared" ref="E19" si="7">E18-E20</f>
        <v>85.509</v>
      </c>
      <c r="F19" s="58">
        <f t="shared" ref="F19" si="8">F18-F20</f>
        <v>82.116</v>
      </c>
      <c r="G19" s="58">
        <f t="shared" ref="G19" si="9">G18-G20</f>
        <v>82.116</v>
      </c>
      <c r="H19" s="58">
        <f t="shared" si="1"/>
        <v>-36.981000000000002</v>
      </c>
    </row>
    <row r="20" spans="1:8" ht="12.75" customHeight="1" x14ac:dyDescent="0.25">
      <c r="A20" s="124" t="s">
        <v>70</v>
      </c>
      <c r="B20" s="125"/>
      <c r="C20" s="58">
        <v>0.24</v>
      </c>
      <c r="D20" s="58">
        <f t="shared" ref="D20:G20" si="10">D18*10%</f>
        <v>-3.7320000000000002</v>
      </c>
      <c r="E20" s="58">
        <f t="shared" si="10"/>
        <v>9.5010000000000012</v>
      </c>
      <c r="F20" s="58">
        <f t="shared" si="10"/>
        <v>9.1240000000000006</v>
      </c>
      <c r="G20" s="58">
        <f t="shared" si="10"/>
        <v>9.1240000000000006</v>
      </c>
      <c r="H20" s="58">
        <f t="shared" si="1"/>
        <v>-4.1090000000000009</v>
      </c>
    </row>
    <row r="21" spans="1:8" ht="14.25" customHeight="1" x14ac:dyDescent="0.25">
      <c r="A21" s="68" t="s">
        <v>101</v>
      </c>
      <c r="B21" s="69"/>
      <c r="C21" s="70">
        <v>4.3600000000000003</v>
      </c>
      <c r="D21" s="58">
        <v>-61.24</v>
      </c>
      <c r="E21" s="58">
        <f>148.75+17.6+4.4+3.6</f>
        <v>174.35</v>
      </c>
      <c r="F21" s="58">
        <f>141.5+16.88+4.22+3.46</f>
        <v>166.06</v>
      </c>
      <c r="G21" s="64">
        <f>F21</f>
        <v>166.06</v>
      </c>
      <c r="H21" s="58">
        <f t="shared" si="1"/>
        <v>-69.53</v>
      </c>
    </row>
    <row r="22" spans="1:8" ht="14.25" customHeight="1" x14ac:dyDescent="0.25">
      <c r="A22" s="65" t="s">
        <v>69</v>
      </c>
      <c r="B22" s="66"/>
      <c r="C22" s="58">
        <f>C21-C23</f>
        <v>3.9200000000000004</v>
      </c>
      <c r="D22" s="58">
        <f t="shared" ref="D22" si="11">D21-D23</f>
        <v>-55.116</v>
      </c>
      <c r="E22" s="58">
        <f t="shared" ref="E22" si="12">E21-E23</f>
        <v>156.91499999999999</v>
      </c>
      <c r="F22" s="58">
        <f t="shared" ref="F22" si="13">F21-F23</f>
        <v>149.45400000000001</v>
      </c>
      <c r="G22" s="58">
        <f t="shared" ref="G22" si="14">G21-G23</f>
        <v>149.45400000000001</v>
      </c>
      <c r="H22" s="58">
        <f t="shared" si="1"/>
        <v>-62.576999999999984</v>
      </c>
    </row>
    <row r="23" spans="1:8" x14ac:dyDescent="0.25">
      <c r="A23" s="124" t="s">
        <v>70</v>
      </c>
      <c r="B23" s="125"/>
      <c r="C23" s="58">
        <v>0.44</v>
      </c>
      <c r="D23" s="58">
        <f t="shared" ref="D23:G23" si="15">D21*10%</f>
        <v>-6.1240000000000006</v>
      </c>
      <c r="E23" s="58">
        <f t="shared" si="15"/>
        <v>17.434999999999999</v>
      </c>
      <c r="F23" s="58">
        <f t="shared" si="15"/>
        <v>16.606000000000002</v>
      </c>
      <c r="G23" s="58">
        <f t="shared" si="15"/>
        <v>16.606000000000002</v>
      </c>
      <c r="H23" s="58">
        <f t="shared" si="1"/>
        <v>-6.9529999999999976</v>
      </c>
    </row>
    <row r="24" spans="1:8" ht="9.75" customHeight="1" x14ac:dyDescent="0.25">
      <c r="A24" s="71"/>
      <c r="B24" s="72"/>
      <c r="C24" s="58"/>
      <c r="D24" s="58"/>
      <c r="E24" s="58"/>
      <c r="F24" s="58"/>
      <c r="G24" s="73"/>
      <c r="H24" s="74"/>
    </row>
    <row r="25" spans="1:8" ht="15.75" customHeight="1" x14ac:dyDescent="0.25">
      <c r="A25" s="132" t="s">
        <v>46</v>
      </c>
      <c r="B25" s="120"/>
      <c r="C25" s="70">
        <v>4.49</v>
      </c>
      <c r="D25" s="70">
        <v>222.11</v>
      </c>
      <c r="E25" s="58">
        <v>180.01</v>
      </c>
      <c r="F25" s="58">
        <v>172.86</v>
      </c>
      <c r="G25" s="73">
        <f>G26+G27</f>
        <v>83.466000000000065</v>
      </c>
      <c r="H25" s="58">
        <f>F25-E25+D25+F25-G25</f>
        <v>304.35399999999998</v>
      </c>
    </row>
    <row r="26" spans="1:8" ht="15" customHeight="1" x14ac:dyDescent="0.25">
      <c r="A26" s="65" t="s">
        <v>72</v>
      </c>
      <c r="B26" s="66"/>
      <c r="C26" s="58">
        <v>4.04</v>
      </c>
      <c r="D26" s="58">
        <v>224.71</v>
      </c>
      <c r="E26" s="58">
        <f>E25-E27</f>
        <v>162.00899999999999</v>
      </c>
      <c r="F26" s="58">
        <f>F25-F27</f>
        <v>155.57400000000001</v>
      </c>
      <c r="G26" s="75">
        <f>G66-394</f>
        <v>66.180000000000064</v>
      </c>
      <c r="H26" s="58">
        <f t="shared" ref="H26:H27" si="16">F26-E26+D26+F26-G26</f>
        <v>307.66899999999998</v>
      </c>
    </row>
    <row r="27" spans="1:8" ht="12.75" customHeight="1" x14ac:dyDescent="0.25">
      <c r="A27" s="124" t="s">
        <v>70</v>
      </c>
      <c r="B27" s="125"/>
      <c r="C27" s="58">
        <v>0.45</v>
      </c>
      <c r="D27" s="58">
        <v>-2.6</v>
      </c>
      <c r="E27" s="58">
        <f>E25*10%</f>
        <v>18.001000000000001</v>
      </c>
      <c r="F27" s="58">
        <f>F25*10%</f>
        <v>17.286000000000001</v>
      </c>
      <c r="G27" s="58">
        <f>F27</f>
        <v>17.286000000000001</v>
      </c>
      <c r="H27" s="58">
        <f t="shared" si="16"/>
        <v>-3.3149999999999995</v>
      </c>
    </row>
    <row r="28" spans="1:8" ht="15" hidden="1" customHeight="1" x14ac:dyDescent="0.25">
      <c r="A28" s="65" t="s">
        <v>72</v>
      </c>
      <c r="B28" s="66"/>
      <c r="C28" s="58"/>
      <c r="D28" s="58"/>
      <c r="E28" s="58"/>
      <c r="F28" s="58"/>
      <c r="G28" s="75"/>
      <c r="H28" s="58"/>
    </row>
    <row r="29" spans="1:8" ht="15" hidden="1" customHeight="1" x14ac:dyDescent="0.25">
      <c r="A29" s="124" t="s">
        <v>70</v>
      </c>
      <c r="B29" s="125"/>
      <c r="C29" s="58">
        <v>0</v>
      </c>
      <c r="D29" s="58"/>
      <c r="E29" s="58"/>
      <c r="F29" s="58"/>
      <c r="G29" s="58"/>
      <c r="H29" s="58"/>
    </row>
    <row r="30" spans="1:8" ht="15" customHeight="1" x14ac:dyDescent="0.25">
      <c r="A30" s="133" t="s">
        <v>121</v>
      </c>
      <c r="B30" s="136"/>
      <c r="C30" s="58"/>
      <c r="D30" s="58">
        <v>-4.87</v>
      </c>
      <c r="E30" s="70">
        <f>E32+E33+E34</f>
        <v>16.759999999999998</v>
      </c>
      <c r="F30" s="70">
        <f>F32+F33+F34</f>
        <v>15.66</v>
      </c>
      <c r="G30" s="70">
        <v>14.11</v>
      </c>
      <c r="H30" s="70">
        <f>F30-E30+D30+F30-G30</f>
        <v>-4.4199999999999982</v>
      </c>
    </row>
    <row r="31" spans="1:8" ht="15" customHeight="1" x14ac:dyDescent="0.25">
      <c r="A31" s="76" t="s">
        <v>122</v>
      </c>
      <c r="B31" s="77"/>
      <c r="C31" s="58"/>
      <c r="D31" s="58"/>
      <c r="E31" s="70"/>
      <c r="F31" s="70"/>
      <c r="G31" s="70"/>
      <c r="H31" s="58"/>
    </row>
    <row r="32" spans="1:8" ht="15" customHeight="1" x14ac:dyDescent="0.25">
      <c r="A32" s="137" t="s">
        <v>123</v>
      </c>
      <c r="B32" s="136"/>
      <c r="C32" s="58"/>
      <c r="D32" s="58">
        <v>-1.0900000000000001</v>
      </c>
      <c r="E32" s="58">
        <v>4.41</v>
      </c>
      <c r="F32" s="58">
        <v>4.04</v>
      </c>
      <c r="G32" s="58">
        <f>F32</f>
        <v>4.04</v>
      </c>
      <c r="H32" s="58">
        <f t="shared" ref="H32:H34" si="17">F32-E32+D32+F32-G32</f>
        <v>-1.46</v>
      </c>
    </row>
    <row r="33" spans="1:9" ht="15" customHeight="1" x14ac:dyDescent="0.25">
      <c r="A33" s="137" t="s">
        <v>124</v>
      </c>
      <c r="B33" s="136"/>
      <c r="C33" s="58"/>
      <c r="D33" s="58">
        <v>-3.28</v>
      </c>
      <c r="E33" s="58">
        <v>10.119999999999999</v>
      </c>
      <c r="F33" s="58">
        <v>9.6</v>
      </c>
      <c r="G33" s="58">
        <f t="shared" ref="G33:G34" si="18">F33</f>
        <v>9.6</v>
      </c>
      <c r="H33" s="58">
        <f t="shared" si="17"/>
        <v>-3.7999999999999989</v>
      </c>
    </row>
    <row r="34" spans="1:9" ht="15" customHeight="1" x14ac:dyDescent="0.25">
      <c r="A34" s="137" t="s">
        <v>125</v>
      </c>
      <c r="B34" s="136"/>
      <c r="C34" s="58"/>
      <c r="D34" s="58">
        <v>-0.5</v>
      </c>
      <c r="E34" s="58">
        <v>2.23</v>
      </c>
      <c r="F34" s="58">
        <v>2.02</v>
      </c>
      <c r="G34" s="58">
        <f t="shared" si="18"/>
        <v>2.02</v>
      </c>
      <c r="H34" s="58">
        <f t="shared" si="17"/>
        <v>-0.71</v>
      </c>
    </row>
    <row r="35" spans="1:9" ht="15" customHeight="1" x14ac:dyDescent="0.25">
      <c r="A35" s="76" t="s">
        <v>105</v>
      </c>
      <c r="B35" s="77"/>
      <c r="C35" s="58"/>
      <c r="D35" s="58"/>
      <c r="E35" s="70">
        <f>E8+E25+E30</f>
        <v>794.8</v>
      </c>
      <c r="F35" s="70">
        <f t="shared" ref="F35:G35" si="19">F8+F25+F30</f>
        <v>761.42000000000007</v>
      </c>
      <c r="G35" s="70">
        <f t="shared" si="19"/>
        <v>670.47600000000023</v>
      </c>
      <c r="H35" s="58"/>
    </row>
    <row r="36" spans="1:9" ht="18" customHeight="1" x14ac:dyDescent="0.25">
      <c r="A36" s="133" t="s">
        <v>106</v>
      </c>
      <c r="B36" s="134"/>
      <c r="C36" s="58"/>
      <c r="D36" s="58"/>
      <c r="E36" s="58"/>
      <c r="F36" s="58"/>
      <c r="G36" s="58"/>
      <c r="H36" s="58"/>
    </row>
    <row r="37" spans="1:9" ht="21.75" customHeight="1" x14ac:dyDescent="0.25">
      <c r="A37" s="122" t="s">
        <v>114</v>
      </c>
      <c r="B37" s="123"/>
      <c r="C37" s="58">
        <v>4.49</v>
      </c>
      <c r="D37" s="58">
        <v>128.41999999999999</v>
      </c>
      <c r="E37" s="70">
        <v>33.11</v>
      </c>
      <c r="F37" s="70">
        <v>28.95</v>
      </c>
      <c r="G37" s="70">
        <f>G38+G39</f>
        <v>4.92</v>
      </c>
      <c r="H37" s="70">
        <f t="shared" ref="H37:H44" si="20">F37-E37+D37+F37-G37</f>
        <v>148.29</v>
      </c>
    </row>
    <row r="38" spans="1:9" ht="13.5" customHeight="1" x14ac:dyDescent="0.25">
      <c r="A38" s="65" t="s">
        <v>72</v>
      </c>
      <c r="B38" s="66"/>
      <c r="C38" s="58">
        <v>4.04</v>
      </c>
      <c r="D38" s="58">
        <v>117.4</v>
      </c>
      <c r="E38" s="58">
        <f>E37-E39</f>
        <v>27.48</v>
      </c>
      <c r="F38" s="58">
        <f>F37-F39</f>
        <v>24.03</v>
      </c>
      <c r="G38" s="58">
        <v>0</v>
      </c>
      <c r="H38" s="58">
        <f t="shared" si="20"/>
        <v>137.98000000000002</v>
      </c>
    </row>
    <row r="39" spans="1:9" ht="15" customHeight="1" x14ac:dyDescent="0.25">
      <c r="A39" s="124" t="s">
        <v>70</v>
      </c>
      <c r="B39" s="125"/>
      <c r="C39" s="58">
        <v>0.45</v>
      </c>
      <c r="D39" s="58">
        <v>11.02</v>
      </c>
      <c r="E39" s="58">
        <v>5.63</v>
      </c>
      <c r="F39" s="58">
        <v>4.92</v>
      </c>
      <c r="G39" s="58">
        <f>F39</f>
        <v>4.92</v>
      </c>
      <c r="H39" s="58">
        <f t="shared" si="20"/>
        <v>10.309999999999999</v>
      </c>
    </row>
    <row r="40" spans="1:9" s="4" customFormat="1" ht="33" customHeight="1" x14ac:dyDescent="0.25">
      <c r="A40" s="138" t="s">
        <v>142</v>
      </c>
      <c r="B40" s="139"/>
      <c r="C40" s="99" t="s">
        <v>141</v>
      </c>
      <c r="D40" s="32">
        <v>0</v>
      </c>
      <c r="E40" s="70">
        <v>2.75</v>
      </c>
      <c r="F40" s="70">
        <f>1.11+0.34</f>
        <v>1.4500000000000002</v>
      </c>
      <c r="G40" s="96">
        <f>F40</f>
        <v>1.4500000000000002</v>
      </c>
      <c r="H40" s="70">
        <f>F40-E40-G40+D40+F40</f>
        <v>-1.2999999999999998</v>
      </c>
    </row>
    <row r="41" spans="1:9" ht="12" customHeight="1" x14ac:dyDescent="0.25">
      <c r="A41" s="140" t="s">
        <v>140</v>
      </c>
      <c r="B41" s="141"/>
      <c r="C41" s="97"/>
      <c r="D41" s="7">
        <v>0</v>
      </c>
      <c r="E41" s="58">
        <v>0</v>
      </c>
      <c r="F41" s="58">
        <v>0</v>
      </c>
      <c r="G41" s="98">
        <v>0</v>
      </c>
      <c r="H41" s="58">
        <v>0</v>
      </c>
    </row>
    <row r="42" spans="1:9" ht="15.75" customHeight="1" x14ac:dyDescent="0.25">
      <c r="A42" s="122" t="s">
        <v>143</v>
      </c>
      <c r="B42" s="126"/>
      <c r="C42" s="58"/>
      <c r="D42" s="58">
        <v>320.17</v>
      </c>
      <c r="E42" s="70">
        <f>177.88+92.9</f>
        <v>270.77999999999997</v>
      </c>
      <c r="F42" s="70">
        <f>177.88+92.9</f>
        <v>270.77999999999997</v>
      </c>
      <c r="G42" s="70">
        <f>G43+394</f>
        <v>521.27</v>
      </c>
      <c r="H42" s="70">
        <f t="shared" si="20"/>
        <v>69.680000000000064</v>
      </c>
      <c r="I42" s="59"/>
    </row>
    <row r="43" spans="1:9" ht="15" customHeight="1" x14ac:dyDescent="0.25">
      <c r="A43" s="127" t="s">
        <v>107</v>
      </c>
      <c r="B43" s="128"/>
      <c r="C43" s="58"/>
      <c r="D43" s="58">
        <v>0</v>
      </c>
      <c r="E43" s="58">
        <v>127.27</v>
      </c>
      <c r="F43" s="58">
        <v>127.27</v>
      </c>
      <c r="G43" s="58">
        <f>F43</f>
        <v>127.27</v>
      </c>
      <c r="H43" s="58">
        <f t="shared" si="20"/>
        <v>0</v>
      </c>
    </row>
    <row r="44" spans="1:9" ht="15" customHeight="1" x14ac:dyDescent="0.25">
      <c r="A44" s="122" t="s">
        <v>144</v>
      </c>
      <c r="B44" s="126"/>
      <c r="C44" s="58" t="s">
        <v>119</v>
      </c>
      <c r="D44" s="58">
        <v>7.56</v>
      </c>
      <c r="E44" s="70">
        <v>3</v>
      </c>
      <c r="F44" s="70">
        <v>3</v>
      </c>
      <c r="G44" s="70">
        <f>G45</f>
        <v>0.48</v>
      </c>
      <c r="H44" s="70">
        <f t="shared" si="20"/>
        <v>10.079999999999998</v>
      </c>
    </row>
    <row r="45" spans="1:9" ht="15" customHeight="1" x14ac:dyDescent="0.25">
      <c r="A45" s="127" t="s">
        <v>118</v>
      </c>
      <c r="B45" s="128"/>
      <c r="C45" s="58"/>
      <c r="D45" s="58">
        <v>0</v>
      </c>
      <c r="E45" s="58">
        <v>0.48</v>
      </c>
      <c r="F45" s="58">
        <v>0.48</v>
      </c>
      <c r="G45" s="58">
        <f>F45</f>
        <v>0.48</v>
      </c>
      <c r="H45" s="58">
        <v>0</v>
      </c>
    </row>
    <row r="46" spans="1:9" ht="15" customHeight="1" x14ac:dyDescent="0.25">
      <c r="A46" s="122" t="s">
        <v>108</v>
      </c>
      <c r="B46" s="126"/>
      <c r="C46" s="58"/>
      <c r="D46" s="58"/>
      <c r="E46" s="70">
        <f>E37+E40+E42+E44</f>
        <v>309.64</v>
      </c>
      <c r="F46" s="70">
        <f t="shared" ref="F46:G46" si="21">F37+F40+F42+F44</f>
        <v>304.17999999999995</v>
      </c>
      <c r="G46" s="70">
        <f t="shared" si="21"/>
        <v>528.12</v>
      </c>
      <c r="H46" s="58"/>
    </row>
    <row r="47" spans="1:9" ht="15" customHeight="1" x14ac:dyDescent="0.25">
      <c r="A47" s="122" t="s">
        <v>145</v>
      </c>
      <c r="B47" s="128"/>
      <c r="C47" s="58"/>
      <c r="D47" s="58">
        <v>-18.53</v>
      </c>
      <c r="E47" s="70">
        <v>0</v>
      </c>
      <c r="F47" s="70">
        <v>11</v>
      </c>
      <c r="G47" s="70">
        <v>11</v>
      </c>
      <c r="H47" s="58">
        <f>G47+D47</f>
        <v>-7.5300000000000011</v>
      </c>
    </row>
    <row r="48" spans="1:9" ht="18" customHeight="1" x14ac:dyDescent="0.25">
      <c r="A48" s="133" t="s">
        <v>105</v>
      </c>
      <c r="B48" s="134"/>
      <c r="C48" s="58"/>
      <c r="D48" s="58"/>
      <c r="E48" s="70">
        <f>E35+E46+E47</f>
        <v>1104.44</v>
      </c>
      <c r="F48" s="70">
        <f t="shared" ref="F48:G48" si="22">F35+F46+F47</f>
        <v>1076.5999999999999</v>
      </c>
      <c r="G48" s="70">
        <f t="shared" si="22"/>
        <v>1209.5960000000002</v>
      </c>
      <c r="H48" s="58"/>
    </row>
    <row r="49" spans="1:9" ht="19.5" customHeight="1" x14ac:dyDescent="0.25">
      <c r="A49" s="121" t="s">
        <v>113</v>
      </c>
      <c r="B49" s="135"/>
      <c r="C49" s="78"/>
      <c r="D49" s="78">
        <f>D4</f>
        <v>406.21</v>
      </c>
      <c r="E49" s="60"/>
      <c r="F49" s="60"/>
      <c r="G49" s="78"/>
      <c r="H49" s="78">
        <f>F48-E48+D49+F48-G48</f>
        <v>245.37399999999957</v>
      </c>
      <c r="I49" s="59"/>
    </row>
    <row r="50" spans="1:9" ht="23.25" customHeight="1" x14ac:dyDescent="0.25">
      <c r="A50" s="121" t="s">
        <v>135</v>
      </c>
      <c r="B50" s="121"/>
      <c r="C50" s="79"/>
      <c r="D50" s="79"/>
      <c r="E50" s="60"/>
      <c r="F50" s="60"/>
      <c r="G50" s="60"/>
      <c r="H50" s="60">
        <f>H51+H52</f>
        <v>245.37400000000014</v>
      </c>
    </row>
    <row r="51" spans="1:9" ht="23.25" customHeight="1" x14ac:dyDescent="0.25">
      <c r="A51" s="80" t="s">
        <v>111</v>
      </c>
      <c r="B51" s="80"/>
      <c r="C51" s="79"/>
      <c r="D51" s="79"/>
      <c r="E51" s="60"/>
      <c r="F51" s="60"/>
      <c r="G51" s="60"/>
      <c r="H51" s="60">
        <f>H26+H37+H42+H44</f>
        <v>535.71900000000005</v>
      </c>
    </row>
    <row r="52" spans="1:9" ht="23.25" customHeight="1" x14ac:dyDescent="0.25">
      <c r="A52" s="81" t="s">
        <v>112</v>
      </c>
      <c r="B52" s="82"/>
      <c r="C52" s="79"/>
      <c r="D52" s="79"/>
      <c r="E52" s="60"/>
      <c r="F52" s="60"/>
      <c r="G52" s="60"/>
      <c r="H52" s="60">
        <f>H8+H27+H30+H40+H47</f>
        <v>-290.34499999999991</v>
      </c>
    </row>
    <row r="53" spans="1:9" ht="15" customHeight="1" x14ac:dyDescent="0.25">
      <c r="A53" s="161"/>
      <c r="B53" s="119"/>
      <c r="C53" s="119"/>
      <c r="D53" s="119"/>
      <c r="E53" s="119"/>
      <c r="F53" s="119"/>
      <c r="G53" s="119"/>
      <c r="H53" s="120"/>
    </row>
    <row r="54" spans="1:9" ht="13.5" customHeight="1" x14ac:dyDescent="0.25">
      <c r="A54" s="158"/>
      <c r="B54" s="159"/>
      <c r="C54" s="159"/>
      <c r="D54" s="159"/>
      <c r="E54" s="159"/>
      <c r="F54" s="159"/>
      <c r="G54" s="159"/>
      <c r="H54" s="159"/>
    </row>
    <row r="55" spans="1:9" ht="21.75" customHeight="1" x14ac:dyDescent="0.25">
      <c r="A55" s="160"/>
      <c r="B55" s="160"/>
      <c r="C55" s="160"/>
      <c r="D55" s="160"/>
      <c r="E55" s="160"/>
      <c r="F55" s="160"/>
      <c r="G55" s="160"/>
      <c r="H55" s="160"/>
    </row>
    <row r="56" spans="1:9" ht="14.25" customHeight="1" x14ac:dyDescent="0.25">
      <c r="A56" s="83"/>
      <c r="B56" s="83"/>
      <c r="C56" s="83"/>
      <c r="D56" s="83"/>
      <c r="E56" s="83"/>
      <c r="F56" s="83"/>
      <c r="G56" s="83"/>
      <c r="H56" s="83"/>
    </row>
    <row r="57" spans="1:9" x14ac:dyDescent="0.25">
      <c r="A57" s="84" t="s">
        <v>136</v>
      </c>
      <c r="B57" s="85"/>
      <c r="C57" s="85"/>
      <c r="D57" s="86"/>
      <c r="E57" s="86"/>
      <c r="F57" s="86"/>
      <c r="G57" s="86"/>
      <c r="H57" s="59"/>
    </row>
    <row r="58" spans="1:9" x14ac:dyDescent="0.25">
      <c r="A58" s="156" t="s">
        <v>56</v>
      </c>
      <c r="B58" s="125"/>
      <c r="C58" s="125"/>
      <c r="D58" s="157"/>
      <c r="E58" s="87" t="s">
        <v>57</v>
      </c>
      <c r="F58" s="87" t="s">
        <v>58</v>
      </c>
      <c r="G58" s="87" t="s">
        <v>109</v>
      </c>
      <c r="H58" s="88" t="s">
        <v>115</v>
      </c>
    </row>
    <row r="59" spans="1:9" ht="28.5" customHeight="1" x14ac:dyDescent="0.25">
      <c r="A59" s="129" t="s">
        <v>156</v>
      </c>
      <c r="B59" s="154"/>
      <c r="C59" s="154"/>
      <c r="D59" s="155"/>
      <c r="E59" s="100" t="s">
        <v>146</v>
      </c>
      <c r="F59" s="87" t="s">
        <v>147</v>
      </c>
      <c r="G59" s="87">
        <v>394</v>
      </c>
      <c r="H59" s="88" t="s">
        <v>148</v>
      </c>
    </row>
    <row r="60" spans="1:9" ht="19.5" customHeight="1" x14ac:dyDescent="0.25">
      <c r="A60" s="129" t="s">
        <v>157</v>
      </c>
      <c r="B60" s="130"/>
      <c r="C60" s="130"/>
      <c r="D60" s="131"/>
      <c r="E60" s="100" t="s">
        <v>158</v>
      </c>
      <c r="F60" s="87" t="s">
        <v>147</v>
      </c>
      <c r="G60" s="87">
        <v>3.5</v>
      </c>
      <c r="H60" s="88" t="s">
        <v>159</v>
      </c>
    </row>
    <row r="61" spans="1:9" ht="15" customHeight="1" x14ac:dyDescent="0.25">
      <c r="A61" s="129" t="s">
        <v>160</v>
      </c>
      <c r="B61" s="130"/>
      <c r="C61" s="130"/>
      <c r="D61" s="131"/>
      <c r="E61" s="100" t="s">
        <v>161</v>
      </c>
      <c r="F61" s="87" t="s">
        <v>147</v>
      </c>
      <c r="G61" s="87">
        <v>8</v>
      </c>
      <c r="H61" s="88" t="s">
        <v>162</v>
      </c>
    </row>
    <row r="62" spans="1:9" ht="15" customHeight="1" x14ac:dyDescent="0.25">
      <c r="A62" s="129" t="s">
        <v>163</v>
      </c>
      <c r="B62" s="130"/>
      <c r="C62" s="130"/>
      <c r="D62" s="131"/>
      <c r="E62" s="100" t="s">
        <v>161</v>
      </c>
      <c r="F62" s="87" t="s">
        <v>147</v>
      </c>
      <c r="G62" s="87">
        <v>2.2400000000000002</v>
      </c>
      <c r="H62" s="88" t="s">
        <v>164</v>
      </c>
    </row>
    <row r="63" spans="1:9" x14ac:dyDescent="0.25">
      <c r="A63" s="118" t="s">
        <v>149</v>
      </c>
      <c r="B63" s="119"/>
      <c r="C63" s="119"/>
      <c r="D63" s="120"/>
      <c r="E63" s="87" t="s">
        <v>150</v>
      </c>
      <c r="F63" s="87" t="s">
        <v>147</v>
      </c>
      <c r="G63" s="87">
        <v>18.600000000000001</v>
      </c>
      <c r="H63" s="88" t="s">
        <v>126</v>
      </c>
    </row>
    <row r="64" spans="1:9" x14ac:dyDescent="0.25">
      <c r="A64" s="129" t="s">
        <v>151</v>
      </c>
      <c r="B64" s="130"/>
      <c r="C64" s="130"/>
      <c r="D64" s="131"/>
      <c r="E64" s="87" t="s">
        <v>152</v>
      </c>
      <c r="F64" s="87" t="s">
        <v>147</v>
      </c>
      <c r="G64" s="87">
        <v>12.56</v>
      </c>
      <c r="H64" s="88" t="s">
        <v>126</v>
      </c>
    </row>
    <row r="65" spans="1:8" x14ac:dyDescent="0.25">
      <c r="A65" s="129" t="s">
        <v>153</v>
      </c>
      <c r="B65" s="130"/>
      <c r="C65" s="130"/>
      <c r="D65" s="131"/>
      <c r="E65" s="87" t="s">
        <v>154</v>
      </c>
      <c r="F65" s="87" t="s">
        <v>155</v>
      </c>
      <c r="G65" s="87">
        <v>21.28</v>
      </c>
      <c r="H65" s="88" t="s">
        <v>126</v>
      </c>
    </row>
    <row r="66" spans="1:8" x14ac:dyDescent="0.25">
      <c r="A66" s="151" t="s">
        <v>116</v>
      </c>
      <c r="B66" s="119"/>
      <c r="C66" s="119"/>
      <c r="D66" s="120"/>
      <c r="E66" s="87"/>
      <c r="F66" s="87"/>
      <c r="G66" s="101">
        <f>SUM(G59:G65)</f>
        <v>460.18000000000006</v>
      </c>
      <c r="H66" s="89"/>
    </row>
    <row r="67" spans="1:8" x14ac:dyDescent="0.25">
      <c r="A67" s="90"/>
      <c r="B67" s="91"/>
      <c r="C67" s="91"/>
      <c r="D67" s="91"/>
      <c r="E67" s="92"/>
      <c r="F67" s="92"/>
      <c r="G67" s="92"/>
      <c r="H67" s="93"/>
    </row>
    <row r="68" spans="1:8" x14ac:dyDescent="0.25">
      <c r="A68" s="84" t="s">
        <v>47</v>
      </c>
      <c r="B68" s="85"/>
      <c r="C68" s="85"/>
      <c r="D68" s="86"/>
      <c r="E68" s="86"/>
      <c r="F68" s="86"/>
      <c r="G68" s="86"/>
      <c r="H68" s="59"/>
    </row>
    <row r="69" spans="1:8" x14ac:dyDescent="0.25">
      <c r="A69" s="84" t="s">
        <v>48</v>
      </c>
      <c r="B69" s="85"/>
      <c r="C69" s="85"/>
      <c r="D69" s="86"/>
      <c r="E69" s="86"/>
      <c r="F69" s="86"/>
      <c r="G69" s="86"/>
      <c r="H69" s="59"/>
    </row>
    <row r="70" spans="1:8" ht="23.25" customHeight="1" x14ac:dyDescent="0.25">
      <c r="A70" s="156" t="s">
        <v>60</v>
      </c>
      <c r="B70" s="125"/>
      <c r="C70" s="125"/>
      <c r="D70" s="125"/>
      <c r="E70" s="157"/>
      <c r="F70" s="94" t="s">
        <v>58</v>
      </c>
      <c r="G70" s="95" t="s">
        <v>59</v>
      </c>
      <c r="H70" s="59"/>
    </row>
    <row r="71" spans="1:8" x14ac:dyDescent="0.25">
      <c r="A71" s="151"/>
      <c r="B71" s="119"/>
      <c r="C71" s="119"/>
      <c r="D71" s="119"/>
      <c r="E71" s="120"/>
      <c r="F71" s="87" t="s">
        <v>55</v>
      </c>
      <c r="G71" s="87"/>
      <c r="H71" s="59"/>
    </row>
    <row r="72" spans="1:8" x14ac:dyDescent="0.25">
      <c r="A72" s="90"/>
      <c r="B72" s="91"/>
      <c r="C72" s="91"/>
      <c r="D72" s="91"/>
      <c r="E72" s="91"/>
      <c r="F72" s="92"/>
      <c r="G72" s="92"/>
      <c r="H72" s="59"/>
    </row>
    <row r="73" spans="1:8" x14ac:dyDescent="0.25">
      <c r="A73" s="36"/>
      <c r="B73" s="37"/>
      <c r="C73" s="37"/>
      <c r="D73" s="37"/>
      <c r="E73" s="37"/>
      <c r="F73" s="38"/>
      <c r="G73" s="38"/>
    </row>
    <row r="74" spans="1:8" x14ac:dyDescent="0.25">
      <c r="A74" s="39"/>
      <c r="B74" s="40"/>
      <c r="C74" s="26"/>
      <c r="D74" s="41"/>
      <c r="E74" s="38"/>
      <c r="F74" s="38"/>
      <c r="G74" s="38"/>
    </row>
    <row r="75" spans="1:8" x14ac:dyDescent="0.25">
      <c r="A75" s="19" t="s">
        <v>102</v>
      </c>
      <c r="B75" s="52"/>
      <c r="C75" s="52"/>
      <c r="D75" s="19"/>
      <c r="F75" s="43"/>
    </row>
    <row r="76" spans="1:8" x14ac:dyDescent="0.25">
      <c r="A76" s="19" t="s">
        <v>137</v>
      </c>
      <c r="B76" s="52"/>
      <c r="C76" s="52"/>
      <c r="D76" s="19"/>
      <c r="F76" s="43"/>
    </row>
    <row r="77" spans="1:8" ht="25.5" customHeight="1" x14ac:dyDescent="0.25">
      <c r="A77" s="152" t="s">
        <v>165</v>
      </c>
      <c r="B77" s="153"/>
      <c r="C77" s="153"/>
      <c r="D77" s="153"/>
      <c r="E77" s="153"/>
      <c r="F77" s="153"/>
      <c r="G77" s="153"/>
      <c r="H77" s="153"/>
    </row>
    <row r="78" spans="1:8" ht="27" hidden="1" customHeight="1" x14ac:dyDescent="0.25">
      <c r="A78" s="153"/>
      <c r="B78" s="153"/>
      <c r="C78" s="153"/>
      <c r="D78" s="153"/>
      <c r="E78" s="153"/>
      <c r="F78" s="153"/>
      <c r="G78" s="153"/>
      <c r="H78" s="153"/>
    </row>
    <row r="79" spans="1:8" ht="27" customHeight="1" x14ac:dyDescent="0.25">
      <c r="A79" s="54"/>
      <c r="B79" s="54"/>
      <c r="C79" s="54"/>
      <c r="D79" s="54"/>
      <c r="E79" s="54"/>
      <c r="F79" s="54"/>
      <c r="G79" s="54"/>
      <c r="H79" s="54"/>
    </row>
    <row r="80" spans="1:8" x14ac:dyDescent="0.25">
      <c r="A80" s="53"/>
      <c r="B80" s="53"/>
      <c r="C80" s="53"/>
      <c r="D80" s="53"/>
      <c r="E80" s="53"/>
      <c r="F80" s="53"/>
      <c r="G80" s="53"/>
      <c r="H80" s="53"/>
    </row>
    <row r="81" spans="1:5" x14ac:dyDescent="0.25">
      <c r="A81" s="21" t="s">
        <v>73</v>
      </c>
      <c r="B81" s="42"/>
    </row>
    <row r="82" spans="1:5" x14ac:dyDescent="0.25">
      <c r="A82" s="21" t="s">
        <v>74</v>
      </c>
      <c r="B82" s="42"/>
      <c r="E82" s="21" t="s">
        <v>139</v>
      </c>
    </row>
    <row r="83" spans="1:5" x14ac:dyDescent="0.25">
      <c r="A83" s="21" t="s">
        <v>81</v>
      </c>
      <c r="B83" s="42"/>
    </row>
    <row r="84" spans="1:5" x14ac:dyDescent="0.25">
      <c r="A84" s="21"/>
      <c r="B84" s="42"/>
    </row>
    <row r="85" spans="1:5" x14ac:dyDescent="0.25">
      <c r="A85" s="17" t="s">
        <v>75</v>
      </c>
    </row>
    <row r="86" spans="1:5" x14ac:dyDescent="0.25">
      <c r="A86" s="17" t="s">
        <v>76</v>
      </c>
    </row>
    <row r="87" spans="1:5" x14ac:dyDescent="0.25">
      <c r="A87" s="17" t="s">
        <v>138</v>
      </c>
    </row>
    <row r="88" spans="1:5" x14ac:dyDescent="0.25">
      <c r="A88" s="17" t="s">
        <v>77</v>
      </c>
    </row>
    <row r="89" spans="1:5" x14ac:dyDescent="0.25">
      <c r="A89" s="17"/>
    </row>
  </sheetData>
  <mergeCells count="48">
    <mergeCell ref="A66:D66"/>
    <mergeCell ref="A77:H78"/>
    <mergeCell ref="A29:B29"/>
    <mergeCell ref="A59:D59"/>
    <mergeCell ref="A58:D58"/>
    <mergeCell ref="A70:E70"/>
    <mergeCell ref="A71:E71"/>
    <mergeCell ref="A54:H55"/>
    <mergeCell ref="A36:B36"/>
    <mergeCell ref="A43:B43"/>
    <mergeCell ref="A33:B33"/>
    <mergeCell ref="A34:B34"/>
    <mergeCell ref="A46:B46"/>
    <mergeCell ref="A53:H53"/>
    <mergeCell ref="A64:D64"/>
    <mergeCell ref="A65:D65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23:B23"/>
    <mergeCell ref="A25:B25"/>
    <mergeCell ref="A27:B27"/>
    <mergeCell ref="A48:B48"/>
    <mergeCell ref="A49:B49"/>
    <mergeCell ref="A30:B30"/>
    <mergeCell ref="A32:B32"/>
    <mergeCell ref="A40:B40"/>
    <mergeCell ref="A41:B41"/>
    <mergeCell ref="A47:B47"/>
    <mergeCell ref="A63:D63"/>
    <mergeCell ref="A50:B50"/>
    <mergeCell ref="A37:B37"/>
    <mergeCell ref="A39:B39"/>
    <mergeCell ref="A42:B42"/>
    <mergeCell ref="A44:B44"/>
    <mergeCell ref="A45:B45"/>
    <mergeCell ref="A60:D60"/>
    <mergeCell ref="A61:D61"/>
    <mergeCell ref="A62:D6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2020-02-17T22:49:55Z</cp:lastPrinted>
  <dcterms:created xsi:type="dcterms:W3CDTF">2013-02-18T04:38:06Z</dcterms:created>
  <dcterms:modified xsi:type="dcterms:W3CDTF">2020-03-12T01:53:50Z</dcterms:modified>
</cp:coreProperties>
</file>