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F35" i="8" l="1"/>
  <c r="H35" i="8" s="1"/>
  <c r="H45" i="8"/>
  <c r="H49" i="8"/>
  <c r="H39" i="8"/>
  <c r="H37" i="8"/>
  <c r="D53" i="8"/>
  <c r="F51" i="8"/>
  <c r="E51" i="8"/>
  <c r="H48" i="8"/>
  <c r="E47" i="8"/>
  <c r="F47" i="8"/>
  <c r="G46" i="8"/>
  <c r="H46" i="8" s="1"/>
  <c r="G43" i="8"/>
  <c r="G51" i="8" s="1"/>
  <c r="G45" i="8"/>
  <c r="G38" i="8"/>
  <c r="H38" i="8" s="1"/>
  <c r="G39" i="8"/>
  <c r="G40" i="8"/>
  <c r="H40" i="8" s="1"/>
  <c r="G37" i="8"/>
  <c r="G35" i="8" s="1"/>
  <c r="E33" i="8"/>
  <c r="H27" i="8"/>
  <c r="G27" i="8"/>
  <c r="E14" i="8"/>
  <c r="E17" i="8"/>
  <c r="E20" i="8"/>
  <c r="E19" i="8" s="1"/>
  <c r="E23" i="8"/>
  <c r="E26" i="8"/>
  <c r="E25" i="8" s="1"/>
  <c r="E29" i="8"/>
  <c r="G29" i="8"/>
  <c r="F29" i="8"/>
  <c r="G24" i="8"/>
  <c r="G26" i="8" s="1"/>
  <c r="G25" i="8" s="1"/>
  <c r="G21" i="8"/>
  <c r="G18" i="8"/>
  <c r="G20" i="8" s="1"/>
  <c r="G19" i="8" s="1"/>
  <c r="G15" i="8"/>
  <c r="G12" i="8"/>
  <c r="G8" i="8" s="1"/>
  <c r="C29" i="8"/>
  <c r="C28" i="8" s="1"/>
  <c r="C8" i="8"/>
  <c r="C10" i="8"/>
  <c r="C9" i="8" s="1"/>
  <c r="C33" i="8"/>
  <c r="C32" i="8" s="1"/>
  <c r="C26" i="8"/>
  <c r="C25" i="8" s="1"/>
  <c r="C23" i="8"/>
  <c r="C22" i="8" s="1"/>
  <c r="C20" i="8"/>
  <c r="C19" i="8" s="1"/>
  <c r="C17" i="8"/>
  <c r="C16" i="8" s="1"/>
  <c r="C14" i="8"/>
  <c r="C13" i="8" s="1"/>
  <c r="F33" i="8"/>
  <c r="F8" i="8"/>
  <c r="F10" i="8" s="1"/>
  <c r="H10" i="8" s="1"/>
  <c r="E8" i="8"/>
  <c r="H8" i="8"/>
  <c r="E35" i="8"/>
  <c r="F32" i="8"/>
  <c r="H32" i="8" s="1"/>
  <c r="H55" i="8" s="1"/>
  <c r="E32" i="8"/>
  <c r="D32" i="8"/>
  <c r="F44" i="8"/>
  <c r="H44" i="8" s="1"/>
  <c r="E44" i="8"/>
  <c r="H47" i="8"/>
  <c r="G28" i="8"/>
  <c r="G23" i="8"/>
  <c r="G22" i="8"/>
  <c r="G17" i="8"/>
  <c r="G16" i="8"/>
  <c r="F28" i="8"/>
  <c r="E28" i="8"/>
  <c r="H28" i="8" s="1"/>
  <c r="F26" i="8"/>
  <c r="F25" i="8"/>
  <c r="H25" i="8" s="1"/>
  <c r="F23" i="8"/>
  <c r="F22" i="8" s="1"/>
  <c r="H22" i="8" s="1"/>
  <c r="E22" i="8"/>
  <c r="F20" i="8"/>
  <c r="F19" i="8"/>
  <c r="H19" i="8" s="1"/>
  <c r="F17" i="8"/>
  <c r="F16" i="8" s="1"/>
  <c r="H16" i="8" s="1"/>
  <c r="E16" i="8"/>
  <c r="E10" i="8"/>
  <c r="E9" i="8"/>
  <c r="F14" i="8"/>
  <c r="F13" i="8"/>
  <c r="H13" i="8" s="1"/>
  <c r="G66" i="8"/>
  <c r="G32" i="8" s="1"/>
  <c r="D28" i="8"/>
  <c r="D25" i="8"/>
  <c r="D22" i="8"/>
  <c r="D16" i="8"/>
  <c r="D9" i="8"/>
  <c r="F41" i="8"/>
  <c r="F52" i="8" s="1"/>
  <c r="E41" i="8"/>
  <c r="E52" i="8" s="1"/>
  <c r="D13" i="8"/>
  <c r="E13" i="8"/>
  <c r="H50" i="8"/>
  <c r="H29" i="8"/>
  <c r="H26" i="8"/>
  <c r="H24" i="8"/>
  <c r="H21" i="8"/>
  <c r="H20" i="8"/>
  <c r="H18" i="8"/>
  <c r="H15" i="8"/>
  <c r="H14" i="8"/>
  <c r="H12" i="8"/>
  <c r="G10" i="8" l="1"/>
  <c r="G9" i="8" s="1"/>
  <c r="G33" i="8"/>
  <c r="G31" i="8" s="1"/>
  <c r="H31" i="8" s="1"/>
  <c r="H17" i="8"/>
  <c r="H23" i="8"/>
  <c r="H43" i="8"/>
  <c r="F9" i="8"/>
  <c r="H9" i="8" s="1"/>
  <c r="G14" i="8"/>
  <c r="G13" i="8" s="1"/>
  <c r="G41" i="8" l="1"/>
  <c r="G52" i="8" s="1"/>
  <c r="H53" i="8" s="1"/>
  <c r="H33" i="8"/>
  <c r="H56" i="8" s="1"/>
  <c r="H54" i="8" s="1"/>
</calcChain>
</file>

<file path=xl/sharedStrings.xml><?xml version="1.0" encoding="utf-8"?>
<sst xmlns="http://schemas.openxmlformats.org/spreadsheetml/2006/main" count="205" uniqueCount="178">
  <si>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</si>
  <si>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</si>
  <si>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</si>
  <si>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</si>
  <si>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</si>
  <si>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</si>
  <si>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</si>
  <si>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</si>
  <si>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</si>
  <si>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</si>
  <si>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</si>
  <si>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</si>
  <si>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</si>
  <si>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</si>
  <si>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</si>
  <si>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</si>
  <si>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</si>
  <si>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</si>
  <si>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</si>
  <si>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</si>
  <si>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</si>
  <si>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</si>
  <si>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</si>
  <si>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</si>
  <si>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</si>
  <si>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</si>
  <si>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</si>
  <si>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</si>
  <si>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</si>
  <si>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</si>
  <si>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</si>
  <si>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</si>
  <si>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</si>
  <si>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</si>
  <si>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</si>
  <si>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</si>
  <si>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</si>
  <si>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</si>
  <si>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</si>
  <si>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</si>
  <si>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</si>
  <si>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</si>
  <si>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</si>
  <si>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</si>
  <si>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</si>
  <si>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</si>
  <si>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</si>
  <si>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</si>
  <si>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</si>
  <si>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</si>
  <si>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</si>
  <si>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</si>
  <si>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</si>
  <si>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</si>
  <si>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</si>
  <si>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</si>
  <si>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</si>
  <si>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</si>
  <si>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</si>
  <si>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</si>
  <si>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</si>
  <si>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1970 год</t>
  </si>
  <si>
    <t>9 этажей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</si>
  <si>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</si>
  <si>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</si>
  <si>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</si>
  <si>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</si>
  <si>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</si>
  <si>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</si>
  <si>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</si>
  <si>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</si>
  <si>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</si>
  <si>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</si>
  <si>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</si>
  <si>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</si>
  <si>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</si>
  <si>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</si>
  <si>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</si>
  <si>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</si>
  <si>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</si>
  <si>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</si>
  <si>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</si>
  <si>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</si>
  <si>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</si>
  <si>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</si>
  <si>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</si>
  <si>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</si>
  <si>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</si>
  <si>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</si>
  <si>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</si>
  <si>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</si>
  <si>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</si>
  <si>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</si>
  <si>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>№ 19 по ул. Ивановской</t>
  </si>
  <si>
    <t>4 подъезда</t>
  </si>
  <si>
    <t>4 лифта</t>
  </si>
  <si>
    <t>4 м/провода</t>
  </si>
  <si>
    <t>серия 25 № 01277949 от 27 апреля 2005 года</t>
  </si>
  <si>
    <t>1.4 Сан. Обслуж. м/проводов</t>
  </si>
  <si>
    <t>Ивановская,19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</si>
  <si>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</si>
  <si>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</si>
  <si>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</si>
  <si>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</si>
  <si>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</si>
  <si>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</si>
  <si>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</si>
  <si>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</si>
  <si>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</si>
  <si>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</si>
  <si>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</si>
  <si>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</si>
  <si>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</si>
  <si>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</si>
  <si>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</si>
  <si>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</si>
  <si>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</si>
  <si>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2 шт</t>
  </si>
  <si>
    <t>в т.ч. услуги по управлению, налоги,ДНР</t>
  </si>
  <si>
    <t>ул.Тунгусская, 8</t>
  </si>
  <si>
    <t>Количество проживающих</t>
  </si>
  <si>
    <t>Прочие работы и услуги</t>
  </si>
  <si>
    <t>итого по дому:</t>
  </si>
  <si>
    <t>Ресо-Гарантия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</si>
  <si>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</si>
  <si>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</si>
  <si>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</si>
  <si>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</si>
  <si>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</si>
  <si>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в том числе: на счет дома</t>
  </si>
  <si>
    <t>итого  прочие</t>
  </si>
  <si>
    <t>сумма, т.р.</t>
  </si>
  <si>
    <t>всего: 1834 кв.м.</t>
  </si>
  <si>
    <t>3.Коммунальные услуги, всего:</t>
  </si>
  <si>
    <t xml:space="preserve">в том числе: </t>
  </si>
  <si>
    <t>ХВС на содержание  ОИ МКД</t>
  </si>
  <si>
    <t>отведение сточных вод</t>
  </si>
  <si>
    <t>ГВС на содержание  ОИ МКД</t>
  </si>
  <si>
    <t>эл.энергия на содержание  ОИ МКД</t>
  </si>
  <si>
    <t>1. Текущий ремонт коммуникаций, проходящих через нежилые помещения</t>
  </si>
  <si>
    <t>2. Рекламные конструкции на общедомовом имуществе</t>
  </si>
  <si>
    <t>3. Реклама в лифтах</t>
  </si>
  <si>
    <t xml:space="preserve"> </t>
  </si>
  <si>
    <t xml:space="preserve">                       Отчет ООО "Управляющей компании Ленинского района"  за 2019 г.</t>
  </si>
  <si>
    <t>7050,6 кв.м</t>
  </si>
  <si>
    <t>400,5 кв.м</t>
  </si>
  <si>
    <t>239 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</si>
  <si>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</si>
  <si>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</si>
  <si>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                          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</si>
  <si>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</si>
  <si>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</si>
  <si>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ремонт"на 2020 год.  </t>
  </si>
  <si>
    <t>Экономич. отдел - 220-50-87</t>
  </si>
  <si>
    <t>Составление проектной документации (благоустройство)</t>
  </si>
  <si>
    <t>Исполнитель</t>
  </si>
  <si>
    <t>ТЕХАВТОДОР</t>
  </si>
  <si>
    <t>Экспертиза сметной документации</t>
  </si>
  <si>
    <t>1 комп</t>
  </si>
  <si>
    <t>ДВ Экспертиза</t>
  </si>
  <si>
    <t>Ремонт мусоропровода</t>
  </si>
  <si>
    <t>ИП Трунов А.А</t>
  </si>
  <si>
    <t>Замена эл. счетчика ОДПУ</t>
  </si>
  <si>
    <t>ООО "Эра"</t>
  </si>
  <si>
    <t xml:space="preserve">Замена ламп накаливания </t>
  </si>
  <si>
    <t>52 шт</t>
  </si>
  <si>
    <t>3 шт</t>
  </si>
  <si>
    <t>4 шт</t>
  </si>
  <si>
    <t>Предложение Управляющей компании: 1.Ремонт кровли 2. Обустройство слуховых  окон в подвальных помещениях.</t>
  </si>
  <si>
    <t>Собственникам,  следует представить протокол общего собрания, о выполнении необходимых работ, для формирования перспективного плана текущего ремонта.</t>
  </si>
  <si>
    <t>Тяптин Андрей Александрович</t>
  </si>
  <si>
    <t>ООО " Восток-Мегаполис"</t>
  </si>
  <si>
    <t xml:space="preserve">                                                                      01 декабря 2006 г</t>
  </si>
  <si>
    <t>А.А.Тяптин</t>
  </si>
  <si>
    <t>сумма снижения в рублях</t>
  </si>
  <si>
    <t>1 шт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</si>
  <si>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253/02   от  12.02.2020г</t>
    </r>
  </si>
  <si>
    <t xml:space="preserve">            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</si>
</sst>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7" xfId="0" applyFont="1" applyBorder="1" applyAlignment="1"/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2" fontId="9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7" xfId="0" applyFont="1" applyBorder="1" applyAlignment="1"/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16" fillId="0" borderId="0" xfId="0" applyFont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2" fontId="9" fillId="0" borderId="3" xfId="0" applyNumberFormat="1" applyFont="1" applyBorder="1" applyAlignment="1">
      <alignment horizontal="center" wrapText="1"/>
    </xf>
    <xf numFmtId="2" fontId="6" fillId="0" borderId="0" xfId="0" applyNumberFormat="1" applyFont="1"/>
    <xf numFmtId="2" fontId="0" fillId="0" borderId="0" xfId="0" applyNumberFormat="1"/>
    <xf numFmtId="2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2" fontId="0" fillId="0" borderId="1" xfId="0" applyNumberFormat="1" applyBorder="1"/>
    <xf numFmtId="2" fontId="16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 applyAlignment="1"/>
    <xf numFmtId="0" fontId="9" fillId="2" borderId="2" xfId="0" applyFont="1" applyFill="1" applyBorder="1" applyAlignment="1"/>
    <xf numFmtId="0" fontId="3" fillId="2" borderId="7" xfId="0" applyFont="1" applyFill="1" applyBorder="1" applyAlignment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1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/>
    <xf numFmtId="2" fontId="10" fillId="0" borderId="1" xfId="1" applyNumberFormat="1" applyFont="1" applyFill="1" applyBorder="1" applyAlignment="1">
      <alignment wrapText="1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/>
    <xf numFmtId="0" fontId="0" fillId="0" borderId="7" xfId="0" applyBorder="1" applyAlignment="1"/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activeCell="E15" sqref="E15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11</v>
      </c>
      <c r="C3" s="23" t="s">
        <v>93</v>
      </c>
    </row>
    <row r="4" spans="1:4" ht="14.25" customHeight="1" x14ac:dyDescent="0.25">
      <c r="A4" s="21" t="s">
        <v>176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56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177</v>
      </c>
      <c r="D8" s="75"/>
    </row>
    <row r="9" spans="1:4" s="3" customFormat="1" ht="12" customHeight="1" x14ac:dyDescent="0.25">
      <c r="A9" s="12" t="s">
        <v>1</v>
      </c>
      <c r="B9" s="13" t="s">
        <v>12</v>
      </c>
      <c r="C9" s="124" t="s">
        <v>170</v>
      </c>
      <c r="D9" s="124"/>
    </row>
    <row r="10" spans="1:4" s="3" customFormat="1" ht="24" customHeight="1" x14ac:dyDescent="0.25">
      <c r="A10" s="12" t="s">
        <v>2</v>
      </c>
      <c r="B10" s="14" t="s">
        <v>13</v>
      </c>
      <c r="C10" s="125" t="s">
        <v>97</v>
      </c>
      <c r="D10" s="125"/>
    </row>
    <row r="11" spans="1:4" s="3" customFormat="1" ht="15" customHeight="1" x14ac:dyDescent="0.25">
      <c r="A11" s="12" t="s">
        <v>3</v>
      </c>
      <c r="B11" s="13" t="s">
        <v>14</v>
      </c>
      <c r="C11" s="126" t="s">
        <v>15</v>
      </c>
      <c r="D11" s="127"/>
    </row>
    <row r="12" spans="1:4" s="3" customFormat="1" ht="15" customHeight="1" x14ac:dyDescent="0.25">
      <c r="A12" s="41" t="s">
        <v>4</v>
      </c>
      <c r="B12" s="42" t="s">
        <v>101</v>
      </c>
      <c r="C12" s="109" t="s">
        <v>102</v>
      </c>
      <c r="D12" s="109" t="s">
        <v>103</v>
      </c>
    </row>
    <row r="13" spans="1:4" s="3" customFormat="1" ht="15" customHeight="1" x14ac:dyDescent="0.25">
      <c r="A13" s="43"/>
      <c r="B13" s="44"/>
      <c r="C13" s="109" t="s">
        <v>104</v>
      </c>
      <c r="D13" s="109" t="s">
        <v>105</v>
      </c>
    </row>
    <row r="14" spans="1:4" s="3" customFormat="1" ht="15" customHeight="1" x14ac:dyDescent="0.25">
      <c r="A14" s="43"/>
      <c r="B14" s="44"/>
      <c r="C14" s="109" t="s">
        <v>106</v>
      </c>
      <c r="D14" s="109" t="s">
        <v>107</v>
      </c>
    </row>
    <row r="15" spans="1:4" s="3" customFormat="1" ht="15" customHeight="1" x14ac:dyDescent="0.25">
      <c r="A15" s="43"/>
      <c r="B15" s="44"/>
      <c r="C15" s="109" t="s">
        <v>108</v>
      </c>
      <c r="D15" s="109" t="s">
        <v>110</v>
      </c>
    </row>
    <row r="16" spans="1:4" s="3" customFormat="1" ht="15" customHeight="1" x14ac:dyDescent="0.25">
      <c r="A16" s="43"/>
      <c r="B16" s="44"/>
      <c r="C16" s="109" t="s">
        <v>109</v>
      </c>
      <c r="D16" s="109" t="s">
        <v>103</v>
      </c>
    </row>
    <row r="17" spans="1:5" s="3" customFormat="1" ht="15" customHeight="1" x14ac:dyDescent="0.25">
      <c r="A17" s="43"/>
      <c r="B17" s="44"/>
      <c r="C17" s="109" t="s">
        <v>111</v>
      </c>
      <c r="D17" s="109" t="s">
        <v>112</v>
      </c>
    </row>
    <row r="18" spans="1:5" s="3" customFormat="1" ht="15" customHeight="1" x14ac:dyDescent="0.25">
      <c r="A18" s="45"/>
      <c r="B18" s="46"/>
      <c r="C18" s="109" t="s">
        <v>113</v>
      </c>
      <c r="D18" s="109" t="s">
        <v>114</v>
      </c>
      <c r="E18" s="3" t="s">
        <v>142</v>
      </c>
    </row>
    <row r="19" spans="1:5" s="3" customFormat="1" ht="14.25" customHeight="1" x14ac:dyDescent="0.25">
      <c r="A19" s="12" t="s">
        <v>5</v>
      </c>
      <c r="B19" s="13" t="s">
        <v>16</v>
      </c>
      <c r="C19" s="128" t="s">
        <v>115</v>
      </c>
      <c r="D19" s="129"/>
    </row>
    <row r="20" spans="1:5" s="3" customFormat="1" ht="23.25" x14ac:dyDescent="0.25">
      <c r="A20" s="12" t="s">
        <v>6</v>
      </c>
      <c r="B20" s="111" t="s">
        <v>17</v>
      </c>
      <c r="C20" s="130" t="s">
        <v>60</v>
      </c>
      <c r="D20" s="131"/>
    </row>
    <row r="21" spans="1:5" s="3" customFormat="1" ht="16.5" customHeight="1" x14ac:dyDescent="0.25">
      <c r="A21" s="12" t="s">
        <v>7</v>
      </c>
      <c r="B21" s="13" t="s">
        <v>18</v>
      </c>
      <c r="C21" s="119" t="s">
        <v>19</v>
      </c>
      <c r="D21" s="120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20</v>
      </c>
      <c r="B23" s="16"/>
      <c r="C23" s="16"/>
      <c r="D23" s="7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21" t="s">
        <v>27</v>
      </c>
      <c r="B26" s="122"/>
      <c r="C26" s="122"/>
      <c r="D26" s="123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5" x14ac:dyDescent="0.25">
      <c r="A29" s="19" t="s">
        <v>28</v>
      </c>
      <c r="B29" s="18"/>
      <c r="C29" s="18"/>
      <c r="D29" s="18"/>
    </row>
    <row r="30" spans="1:5" ht="12.75" customHeight="1" x14ac:dyDescent="0.25">
      <c r="A30" s="7">
        <v>1</v>
      </c>
      <c r="B30" s="6" t="s">
        <v>29</v>
      </c>
      <c r="C30" s="6" t="s">
        <v>30</v>
      </c>
      <c r="D30" s="6" t="s">
        <v>31</v>
      </c>
    </row>
    <row r="31" spans="1:5" x14ac:dyDescent="0.25">
      <c r="A31" s="19" t="s">
        <v>46</v>
      </c>
      <c r="B31" s="18"/>
      <c r="C31" s="18"/>
      <c r="D31" s="18"/>
    </row>
    <row r="32" spans="1:5" ht="13.5" customHeight="1" x14ac:dyDescent="0.25">
      <c r="A32" s="19" t="s">
        <v>47</v>
      </c>
      <c r="B32" s="18"/>
      <c r="C32" s="18"/>
      <c r="D32" s="18"/>
    </row>
    <row r="33" spans="1:4" ht="12" customHeight="1" x14ac:dyDescent="0.25">
      <c r="A33" s="7">
        <v>1</v>
      </c>
      <c r="B33" s="6" t="s">
        <v>171</v>
      </c>
      <c r="C33" s="6" t="s">
        <v>119</v>
      </c>
      <c r="D33" s="6" t="s">
        <v>32</v>
      </c>
    </row>
    <row r="34" spans="1:4" x14ac:dyDescent="0.25">
      <c r="A34" s="19" t="s">
        <v>33</v>
      </c>
      <c r="B34" s="18"/>
      <c r="C34" s="18"/>
      <c r="D34" s="18"/>
    </row>
    <row r="35" spans="1:4" ht="14.25" customHeight="1" x14ac:dyDescent="0.25">
      <c r="A35" s="7">
        <v>1</v>
      </c>
      <c r="B35" s="6" t="s">
        <v>34</v>
      </c>
      <c r="C35" s="6" t="s">
        <v>25</v>
      </c>
      <c r="D35" s="6" t="s">
        <v>35</v>
      </c>
    </row>
    <row r="36" spans="1:4" ht="13.5" customHeight="1" x14ac:dyDescent="0.25">
      <c r="A36" s="19" t="s">
        <v>36</v>
      </c>
      <c r="B36" s="18"/>
      <c r="C36" s="18"/>
      <c r="D36" s="18"/>
    </row>
    <row r="37" spans="1:4" x14ac:dyDescent="0.25">
      <c r="A37" s="7">
        <v>1</v>
      </c>
      <c r="B37" s="6" t="s">
        <v>37</v>
      </c>
      <c r="C37" s="6" t="s">
        <v>25</v>
      </c>
      <c r="D37" s="6" t="s">
        <v>26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54</v>
      </c>
      <c r="B39" s="18"/>
      <c r="C39" s="18"/>
      <c r="D39" s="18"/>
    </row>
    <row r="40" spans="1:4" x14ac:dyDescent="0.25">
      <c r="A40" s="7">
        <v>1</v>
      </c>
      <c r="B40" s="6" t="s">
        <v>38</v>
      </c>
      <c r="C40" s="118" t="s">
        <v>61</v>
      </c>
      <c r="D40" s="118"/>
    </row>
    <row r="41" spans="1:4" x14ac:dyDescent="0.25">
      <c r="A41" s="7">
        <v>2</v>
      </c>
      <c r="B41" s="6" t="s">
        <v>40</v>
      </c>
      <c r="C41" s="118" t="s">
        <v>62</v>
      </c>
      <c r="D41" s="118"/>
    </row>
    <row r="42" spans="1:4" ht="15" customHeight="1" x14ac:dyDescent="0.25">
      <c r="A42" s="7">
        <v>3</v>
      </c>
      <c r="B42" s="6" t="s">
        <v>41</v>
      </c>
      <c r="C42" s="118" t="s">
        <v>94</v>
      </c>
      <c r="D42" s="118"/>
    </row>
    <row r="43" spans="1:4" x14ac:dyDescent="0.25">
      <c r="A43" s="108">
        <v>4</v>
      </c>
      <c r="B43" s="6" t="s">
        <v>39</v>
      </c>
      <c r="C43" s="118" t="s">
        <v>95</v>
      </c>
      <c r="D43" s="118"/>
    </row>
    <row r="44" spans="1:4" x14ac:dyDescent="0.25">
      <c r="A44" s="108">
        <v>5</v>
      </c>
      <c r="B44" s="6" t="s">
        <v>42</v>
      </c>
      <c r="C44" s="118" t="s">
        <v>96</v>
      </c>
      <c r="D44" s="118"/>
    </row>
    <row r="45" spans="1:4" x14ac:dyDescent="0.25">
      <c r="A45" s="108">
        <v>6</v>
      </c>
      <c r="B45" s="6" t="s">
        <v>43</v>
      </c>
      <c r="C45" s="132" t="s">
        <v>144</v>
      </c>
      <c r="D45" s="133"/>
    </row>
    <row r="46" spans="1:4" ht="15" customHeight="1" x14ac:dyDescent="0.25">
      <c r="A46" s="108">
        <v>7</v>
      </c>
      <c r="B46" s="6" t="s">
        <v>44</v>
      </c>
      <c r="C46" s="132" t="s">
        <v>145</v>
      </c>
      <c r="D46" s="133"/>
    </row>
    <row r="47" spans="1:4" x14ac:dyDescent="0.25">
      <c r="A47" s="108">
        <v>8</v>
      </c>
      <c r="B47" s="6" t="s">
        <v>45</v>
      </c>
      <c r="C47" s="132" t="s">
        <v>132</v>
      </c>
      <c r="D47" s="133"/>
    </row>
    <row r="48" spans="1:4" x14ac:dyDescent="0.25">
      <c r="A48" s="108">
        <v>9</v>
      </c>
      <c r="B48" s="6" t="s">
        <v>120</v>
      </c>
      <c r="C48" s="132" t="s">
        <v>146</v>
      </c>
      <c r="D48" s="133"/>
    </row>
    <row r="49" spans="1:4" x14ac:dyDescent="0.25">
      <c r="A49" s="108">
        <v>10</v>
      </c>
      <c r="B49" s="110" t="s">
        <v>100</v>
      </c>
      <c r="C49" s="116" t="s">
        <v>172</v>
      </c>
      <c r="D49" s="11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9:D9"/>
    <mergeCell ref="C10:D10"/>
    <mergeCell ref="C11:D11"/>
    <mergeCell ref="C19:D19"/>
    <mergeCell ref="C20:D20"/>
    <mergeCell ref="C49:D49"/>
    <mergeCell ref="C43:D43"/>
    <mergeCell ref="C21:D21"/>
    <mergeCell ref="A26:D26"/>
    <mergeCell ref="C40:D40"/>
    <mergeCell ref="C41:D41"/>
    <mergeCell ref="C42:D42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49" workbookViewId="0">
      <selection sqref="A1:H9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84" customWidth="1"/>
    <col min="4" max="4" width="8.85546875" style="91" customWidth="1"/>
    <col min="5" max="5" width="9" style="91" customWidth="1"/>
    <col min="6" max="6" width="9.7109375" style="91" customWidth="1"/>
    <col min="7" max="7" width="9.5703125" style="91" customWidth="1"/>
    <col min="8" max="8" width="10.85546875" style="91" customWidth="1"/>
  </cols>
  <sheetData>
    <row r="1" spans="1:8" x14ac:dyDescent="0.25">
      <c r="A1" s="4" t="s">
        <v>124</v>
      </c>
      <c r="B1"/>
      <c r="C1" s="78"/>
      <c r="D1" s="78"/>
    </row>
    <row r="2" spans="1:8" ht="13.5" customHeight="1" x14ac:dyDescent="0.25">
      <c r="A2" s="4" t="s">
        <v>147</v>
      </c>
      <c r="B2"/>
      <c r="C2" s="78"/>
      <c r="D2" s="78"/>
    </row>
    <row r="3" spans="1:8" ht="56.25" customHeight="1" x14ac:dyDescent="0.25">
      <c r="A3" s="57" t="s">
        <v>69</v>
      </c>
      <c r="B3" s="58"/>
      <c r="C3" s="79" t="s">
        <v>125</v>
      </c>
      <c r="D3" s="77" t="s">
        <v>70</v>
      </c>
      <c r="E3" s="77" t="s">
        <v>71</v>
      </c>
      <c r="F3" s="77" t="s">
        <v>72</v>
      </c>
      <c r="G3" s="92" t="s">
        <v>73</v>
      </c>
      <c r="H3" s="77" t="s">
        <v>74</v>
      </c>
    </row>
    <row r="4" spans="1:8" ht="27.75" customHeight="1" x14ac:dyDescent="0.25">
      <c r="A4" s="135" t="s">
        <v>148</v>
      </c>
      <c r="B4" s="136"/>
      <c r="C4" s="79"/>
      <c r="D4" s="77">
        <v>108.66</v>
      </c>
      <c r="E4" s="77"/>
      <c r="F4" s="77"/>
      <c r="G4" s="92"/>
      <c r="H4" s="77"/>
    </row>
    <row r="5" spans="1:8" ht="16.5" customHeight="1" x14ac:dyDescent="0.25">
      <c r="A5" s="57" t="s">
        <v>126</v>
      </c>
      <c r="B5" s="58"/>
      <c r="C5" s="79"/>
      <c r="D5" s="77">
        <v>512.16</v>
      </c>
      <c r="E5" s="77"/>
      <c r="F5" s="77"/>
      <c r="G5" s="92"/>
      <c r="H5" s="77"/>
    </row>
    <row r="6" spans="1:8" ht="15" customHeight="1" x14ac:dyDescent="0.25">
      <c r="A6" s="57" t="s">
        <v>127</v>
      </c>
      <c r="B6" s="58"/>
      <c r="C6" s="79"/>
      <c r="D6" s="77">
        <v>-403.5</v>
      </c>
      <c r="E6" s="77"/>
      <c r="F6" s="77"/>
      <c r="G6" s="92"/>
      <c r="H6" s="77"/>
    </row>
    <row r="7" spans="1:8" ht="17.25" customHeight="1" x14ac:dyDescent="0.25">
      <c r="A7" s="65" t="s">
        <v>149</v>
      </c>
      <c r="B7" s="58"/>
      <c r="C7" s="79"/>
      <c r="D7" s="77"/>
      <c r="E7" s="77"/>
      <c r="F7" s="77"/>
      <c r="G7" s="92"/>
      <c r="H7" s="77"/>
    </row>
    <row r="8" spans="1:8" ht="15.75" customHeight="1" x14ac:dyDescent="0.25">
      <c r="A8" s="141" t="s">
        <v>75</v>
      </c>
      <c r="B8" s="117"/>
      <c r="C8" s="80">
        <f>C12+C15+C18+C21+C24+C27</f>
        <v>21.490000000000002</v>
      </c>
      <c r="D8" s="67">
        <v>-365.56</v>
      </c>
      <c r="E8" s="67">
        <f>E12+E15+E18+E21+E24+E27</f>
        <v>1769.8999999999999</v>
      </c>
      <c r="F8" s="67">
        <f>F12+F15+F18+F21+F24+F27</f>
        <v>1736.34</v>
      </c>
      <c r="G8" s="67">
        <f>G12+G15+G18+G21+G24+G27</f>
        <v>1736.34</v>
      </c>
      <c r="H8" s="68">
        <f>F8-E8+D8</f>
        <v>-399.11999999999995</v>
      </c>
    </row>
    <row r="9" spans="1:8" ht="17.25" customHeight="1" x14ac:dyDescent="0.25">
      <c r="A9" s="33" t="s">
        <v>76</v>
      </c>
      <c r="B9" s="34"/>
      <c r="C9" s="68">
        <f>C8-C10</f>
        <v>19.341000000000001</v>
      </c>
      <c r="D9" s="68">
        <f>D8-D10</f>
        <v>-329</v>
      </c>
      <c r="E9" s="68">
        <f t="shared" ref="E9:G9" si="0">E8-E10</f>
        <v>1592.9099999999999</v>
      </c>
      <c r="F9" s="68">
        <f t="shared" si="0"/>
        <v>1562.7059999999999</v>
      </c>
      <c r="G9" s="68">
        <f t="shared" si="0"/>
        <v>1562.7059999999999</v>
      </c>
      <c r="H9" s="68">
        <f t="shared" ref="H9:H10" si="1">F9-E9+D9</f>
        <v>-359.20399999999995</v>
      </c>
    </row>
    <row r="10" spans="1:8" x14ac:dyDescent="0.25">
      <c r="A10" s="142" t="s">
        <v>77</v>
      </c>
      <c r="B10" s="143"/>
      <c r="C10" s="68">
        <f>C8*10%</f>
        <v>2.1490000000000005</v>
      </c>
      <c r="D10" s="68">
        <v>-36.56</v>
      </c>
      <c r="E10" s="68">
        <f t="shared" ref="E10:F10" si="2">E8*10%</f>
        <v>176.99</v>
      </c>
      <c r="F10" s="68">
        <f t="shared" si="2"/>
        <v>173.63400000000001</v>
      </c>
      <c r="G10" s="68">
        <f t="shared" ref="G10" si="3">G8*10%</f>
        <v>173.63400000000001</v>
      </c>
      <c r="H10" s="68">
        <f t="shared" si="1"/>
        <v>-39.915999999999997</v>
      </c>
    </row>
    <row r="11" spans="1:8" x14ac:dyDescent="0.25">
      <c r="A11" s="144" t="s">
        <v>78</v>
      </c>
      <c r="B11" s="145"/>
      <c r="C11" s="145"/>
      <c r="D11" s="145"/>
      <c r="E11" s="145"/>
      <c r="F11" s="145"/>
      <c r="G11" s="145"/>
      <c r="H11" s="117"/>
    </row>
    <row r="12" spans="1:8" ht="15" customHeight="1" x14ac:dyDescent="0.25">
      <c r="A12" s="146" t="s">
        <v>57</v>
      </c>
      <c r="B12" s="147"/>
      <c r="C12" s="80">
        <v>5.75</v>
      </c>
      <c r="D12" s="67">
        <v>-110.2</v>
      </c>
      <c r="E12" s="67">
        <v>482.61</v>
      </c>
      <c r="F12" s="67">
        <v>475.97</v>
      </c>
      <c r="G12" s="67">
        <f>F12</f>
        <v>475.97</v>
      </c>
      <c r="H12" s="68">
        <f t="shared" ref="H12:H29" si="4">F12-E12+D12</f>
        <v>-116.83999999999999</v>
      </c>
    </row>
    <row r="13" spans="1:8" x14ac:dyDescent="0.25">
      <c r="A13" s="33" t="s">
        <v>76</v>
      </c>
      <c r="B13" s="34"/>
      <c r="C13" s="68">
        <f>C12-C14</f>
        <v>5.1749999999999998</v>
      </c>
      <c r="D13" s="68">
        <f>D12-D14</f>
        <v>-99.19</v>
      </c>
      <c r="E13" s="68">
        <f>E12-E14</f>
        <v>434.34899999999999</v>
      </c>
      <c r="F13" s="68">
        <f>F12-F14</f>
        <v>428.37300000000005</v>
      </c>
      <c r="G13" s="68">
        <f>G12-G14</f>
        <v>428.37300000000005</v>
      </c>
      <c r="H13" s="68">
        <f t="shared" si="4"/>
        <v>-105.16599999999994</v>
      </c>
    </row>
    <row r="14" spans="1:8" ht="15" customHeight="1" x14ac:dyDescent="0.25">
      <c r="A14" s="142" t="s">
        <v>77</v>
      </c>
      <c r="B14" s="143"/>
      <c r="C14" s="68">
        <f>C12*10%</f>
        <v>0.57500000000000007</v>
      </c>
      <c r="D14" s="68">
        <v>-11.01</v>
      </c>
      <c r="E14" s="68">
        <f>E12*10%</f>
        <v>48.261000000000003</v>
      </c>
      <c r="F14" s="68">
        <f>F12*10%</f>
        <v>47.597000000000008</v>
      </c>
      <c r="G14" s="68">
        <f>G12*10%</f>
        <v>47.597000000000008</v>
      </c>
      <c r="H14" s="68">
        <f t="shared" si="4"/>
        <v>-11.673999999999994</v>
      </c>
    </row>
    <row r="15" spans="1:8" ht="24" customHeight="1" x14ac:dyDescent="0.25">
      <c r="A15" s="146" t="s">
        <v>48</v>
      </c>
      <c r="B15" s="147"/>
      <c r="C15" s="80">
        <v>3.51</v>
      </c>
      <c r="D15" s="67">
        <v>-66.22</v>
      </c>
      <c r="E15" s="67">
        <v>294.61</v>
      </c>
      <c r="F15" s="67">
        <v>294.27</v>
      </c>
      <c r="G15" s="67">
        <f>F15</f>
        <v>294.27</v>
      </c>
      <c r="H15" s="68">
        <f t="shared" si="4"/>
        <v>-66.560000000000031</v>
      </c>
    </row>
    <row r="16" spans="1:8" ht="15.75" customHeight="1" x14ac:dyDescent="0.25">
      <c r="A16" s="33" t="s">
        <v>76</v>
      </c>
      <c r="B16" s="34"/>
      <c r="C16" s="68">
        <f>C15-C17</f>
        <v>3.1589999999999998</v>
      </c>
      <c r="D16" s="68">
        <f>D15-D17</f>
        <v>-59.589999999999996</v>
      </c>
      <c r="E16" s="68">
        <f t="shared" ref="E16:G16" si="5">E15-E17</f>
        <v>265.149</v>
      </c>
      <c r="F16" s="68">
        <f t="shared" si="5"/>
        <v>264.84299999999996</v>
      </c>
      <c r="G16" s="68">
        <f t="shared" si="5"/>
        <v>264.84299999999996</v>
      </c>
      <c r="H16" s="68">
        <f t="shared" si="4"/>
        <v>-59.896000000000036</v>
      </c>
    </row>
    <row r="17" spans="1:8" x14ac:dyDescent="0.25">
      <c r="A17" s="142" t="s">
        <v>77</v>
      </c>
      <c r="B17" s="143"/>
      <c r="C17" s="68">
        <f>C15*10%</f>
        <v>0.35099999999999998</v>
      </c>
      <c r="D17" s="68">
        <v>-6.63</v>
      </c>
      <c r="E17" s="68">
        <f>E15*10%</f>
        <v>29.461000000000002</v>
      </c>
      <c r="F17" s="68">
        <f t="shared" ref="F17" si="6">F15*10%</f>
        <v>29.427</v>
      </c>
      <c r="G17" s="68">
        <f t="shared" ref="G17" si="7">G15*10%</f>
        <v>29.427</v>
      </c>
      <c r="H17" s="68">
        <f t="shared" si="4"/>
        <v>-6.6640000000000024</v>
      </c>
    </row>
    <row r="18" spans="1:8" ht="15" customHeight="1" x14ac:dyDescent="0.25">
      <c r="A18" s="146" t="s">
        <v>58</v>
      </c>
      <c r="B18" s="147"/>
      <c r="C18" s="79">
        <v>2.41</v>
      </c>
      <c r="D18" s="67">
        <v>-45.52</v>
      </c>
      <c r="E18" s="67">
        <v>202.29</v>
      </c>
      <c r="F18" s="67">
        <v>199.52</v>
      </c>
      <c r="G18" s="67">
        <f>F18</f>
        <v>199.52</v>
      </c>
      <c r="H18" s="68">
        <f t="shared" si="4"/>
        <v>-48.289999999999985</v>
      </c>
    </row>
    <row r="19" spans="1:8" ht="15" customHeight="1" x14ac:dyDescent="0.25">
      <c r="A19" s="33" t="s">
        <v>76</v>
      </c>
      <c r="B19" s="34"/>
      <c r="C19" s="68">
        <f>C18-C20</f>
        <v>2.169</v>
      </c>
      <c r="D19" s="68">
        <v>-55.81</v>
      </c>
      <c r="E19" s="68">
        <f t="shared" ref="E19:G19" si="8">E18-E20</f>
        <v>182.06099999999998</v>
      </c>
      <c r="F19" s="68">
        <f t="shared" si="8"/>
        <v>179.56800000000001</v>
      </c>
      <c r="G19" s="68">
        <f t="shared" si="8"/>
        <v>179.56800000000001</v>
      </c>
      <c r="H19" s="68">
        <f t="shared" si="4"/>
        <v>-58.302999999999969</v>
      </c>
    </row>
    <row r="20" spans="1:8" ht="14.25" customHeight="1" x14ac:dyDescent="0.25">
      <c r="A20" s="142" t="s">
        <v>77</v>
      </c>
      <c r="B20" s="143"/>
      <c r="C20" s="68">
        <f>C18*10%</f>
        <v>0.24100000000000002</v>
      </c>
      <c r="D20" s="68">
        <v>-4.55</v>
      </c>
      <c r="E20" s="68">
        <f>E18*10%</f>
        <v>20.228999999999999</v>
      </c>
      <c r="F20" s="68">
        <f t="shared" ref="F20" si="9">F18*10%</f>
        <v>19.952000000000002</v>
      </c>
      <c r="G20" s="68">
        <f t="shared" ref="G20" si="10">G18*10%</f>
        <v>19.952000000000002</v>
      </c>
      <c r="H20" s="68">
        <f t="shared" si="4"/>
        <v>-4.8269999999999973</v>
      </c>
    </row>
    <row r="21" spans="1:8" ht="15" customHeight="1" x14ac:dyDescent="0.25">
      <c r="A21" s="146" t="s">
        <v>98</v>
      </c>
      <c r="B21" s="158"/>
      <c r="C21" s="81">
        <v>1.1299999999999999</v>
      </c>
      <c r="D21" s="68">
        <v>-21.24</v>
      </c>
      <c r="E21" s="68">
        <v>94.84</v>
      </c>
      <c r="F21" s="68">
        <v>93.53</v>
      </c>
      <c r="G21" s="68">
        <f>F21</f>
        <v>93.53</v>
      </c>
      <c r="H21" s="68">
        <f t="shared" si="4"/>
        <v>-22.55</v>
      </c>
    </row>
    <row r="22" spans="1:8" x14ac:dyDescent="0.25">
      <c r="A22" s="33" t="s">
        <v>76</v>
      </c>
      <c r="B22" s="34"/>
      <c r="C22" s="68">
        <f>C21-C23</f>
        <v>1.0169999999999999</v>
      </c>
      <c r="D22" s="68">
        <f>D21-D23</f>
        <v>-19.119999999999997</v>
      </c>
      <c r="E22" s="68">
        <f t="shared" ref="E22:G22" si="11">E21-E23</f>
        <v>85.356000000000009</v>
      </c>
      <c r="F22" s="68">
        <f t="shared" si="11"/>
        <v>84.177000000000007</v>
      </c>
      <c r="G22" s="68">
        <f t="shared" si="11"/>
        <v>84.177000000000007</v>
      </c>
      <c r="H22" s="68">
        <f t="shared" si="4"/>
        <v>-20.298999999999999</v>
      </c>
    </row>
    <row r="23" spans="1:8" ht="14.25" customHeight="1" x14ac:dyDescent="0.25">
      <c r="A23" s="142" t="s">
        <v>77</v>
      </c>
      <c r="B23" s="157"/>
      <c r="C23" s="68">
        <f>C21*10%</f>
        <v>0.11299999999999999</v>
      </c>
      <c r="D23" s="68">
        <v>-2.12</v>
      </c>
      <c r="E23" s="68">
        <f>E21*10%</f>
        <v>9.484</v>
      </c>
      <c r="F23" s="68">
        <f t="shared" ref="F23" si="12">F21*10%</f>
        <v>9.3529999999999998</v>
      </c>
      <c r="G23" s="68">
        <f t="shared" ref="G23" si="13">G21*10%</f>
        <v>9.3529999999999998</v>
      </c>
      <c r="H23" s="68">
        <f t="shared" si="4"/>
        <v>-2.2510000000000003</v>
      </c>
    </row>
    <row r="24" spans="1:8" ht="14.25" customHeight="1" x14ac:dyDescent="0.25">
      <c r="A24" s="10" t="s">
        <v>49</v>
      </c>
      <c r="B24" s="35"/>
      <c r="C24" s="81">
        <v>4.43</v>
      </c>
      <c r="D24" s="68">
        <v>-76.069999999999993</v>
      </c>
      <c r="E24" s="68">
        <v>371.87</v>
      </c>
      <c r="F24" s="68">
        <v>361.8</v>
      </c>
      <c r="G24" s="68">
        <f>F24</f>
        <v>361.8</v>
      </c>
      <c r="H24" s="68">
        <f t="shared" si="4"/>
        <v>-86.139999999999986</v>
      </c>
    </row>
    <row r="25" spans="1:8" ht="14.25" customHeight="1" x14ac:dyDescent="0.25">
      <c r="A25" s="33" t="s">
        <v>76</v>
      </c>
      <c r="B25" s="34"/>
      <c r="C25" s="68">
        <f>C24-C26</f>
        <v>3.9869999999999997</v>
      </c>
      <c r="D25" s="68">
        <f>D24-D26</f>
        <v>-68.459999999999994</v>
      </c>
      <c r="E25" s="68">
        <f t="shared" ref="E25:G25" si="14">E24-E26</f>
        <v>334.68299999999999</v>
      </c>
      <c r="F25" s="68">
        <f t="shared" si="14"/>
        <v>325.62</v>
      </c>
      <c r="G25" s="68">
        <f t="shared" si="14"/>
        <v>325.62</v>
      </c>
      <c r="H25" s="68">
        <f t="shared" si="4"/>
        <v>-77.522999999999982</v>
      </c>
    </row>
    <row r="26" spans="1:8" ht="14.25" customHeight="1" x14ac:dyDescent="0.25">
      <c r="A26" s="142" t="s">
        <v>77</v>
      </c>
      <c r="B26" s="143"/>
      <c r="C26" s="68">
        <f>C24*10%</f>
        <v>0.443</v>
      </c>
      <c r="D26" s="68">
        <v>-7.61</v>
      </c>
      <c r="E26" s="68">
        <f>E24*10%</f>
        <v>37.187000000000005</v>
      </c>
      <c r="F26" s="68">
        <f t="shared" ref="F26" si="15">F24*10%</f>
        <v>36.18</v>
      </c>
      <c r="G26" s="68">
        <f t="shared" ref="G26" si="16">G24*10%</f>
        <v>36.18</v>
      </c>
      <c r="H26" s="68">
        <f t="shared" si="4"/>
        <v>-8.6170000000000044</v>
      </c>
    </row>
    <row r="27" spans="1:8" x14ac:dyDescent="0.25">
      <c r="A27" s="159" t="s">
        <v>50</v>
      </c>
      <c r="B27" s="160"/>
      <c r="C27" s="89">
        <v>4.26</v>
      </c>
      <c r="D27" s="74">
        <v>-46.31</v>
      </c>
      <c r="E27" s="74">
        <v>323.68</v>
      </c>
      <c r="F27" s="74">
        <v>311.25</v>
      </c>
      <c r="G27" s="74">
        <f>F27</f>
        <v>311.25</v>
      </c>
      <c r="H27" s="73">
        <f>F27-E27+D27</f>
        <v>-58.740000000000009</v>
      </c>
    </row>
    <row r="28" spans="1:8" ht="14.25" customHeight="1" x14ac:dyDescent="0.25">
      <c r="A28" s="33" t="s">
        <v>76</v>
      </c>
      <c r="B28" s="34"/>
      <c r="C28" s="68">
        <f>C27-C29</f>
        <v>3.8339999999999996</v>
      </c>
      <c r="D28" s="68">
        <f>D27-D29</f>
        <v>-41.68</v>
      </c>
      <c r="E28" s="68">
        <f>E27-E29</f>
        <v>291.31200000000001</v>
      </c>
      <c r="F28" s="68">
        <f>F27-F29</f>
        <v>280.125</v>
      </c>
      <c r="G28" s="68">
        <f>G27-G29</f>
        <v>280.125</v>
      </c>
      <c r="H28" s="68">
        <f t="shared" si="4"/>
        <v>-52.867000000000012</v>
      </c>
    </row>
    <row r="29" spans="1:8" x14ac:dyDescent="0.25">
      <c r="A29" s="142" t="s">
        <v>77</v>
      </c>
      <c r="B29" s="143"/>
      <c r="C29" s="68">
        <f>C27*10%</f>
        <v>0.42599999999999999</v>
      </c>
      <c r="D29" s="68">
        <v>-4.63</v>
      </c>
      <c r="E29" s="68">
        <f>E27*10%</f>
        <v>32.368000000000002</v>
      </c>
      <c r="F29" s="68">
        <f>F27*10%</f>
        <v>31.125</v>
      </c>
      <c r="G29" s="68">
        <f>G27*10%</f>
        <v>31.125</v>
      </c>
      <c r="H29" s="68">
        <f t="shared" si="4"/>
        <v>-5.873000000000002</v>
      </c>
    </row>
    <row r="30" spans="1:8" ht="12.75" customHeight="1" x14ac:dyDescent="0.25">
      <c r="A30" s="55"/>
      <c r="B30" s="54"/>
      <c r="C30" s="68"/>
      <c r="D30" s="68"/>
      <c r="E30" s="68"/>
      <c r="F30" s="68"/>
      <c r="G30" s="93"/>
      <c r="H30" s="68"/>
    </row>
    <row r="31" spans="1:8" x14ac:dyDescent="0.25">
      <c r="A31" s="141" t="s">
        <v>51</v>
      </c>
      <c r="B31" s="117"/>
      <c r="C31" s="81">
        <v>7.93</v>
      </c>
      <c r="D31" s="81">
        <v>42.72</v>
      </c>
      <c r="E31" s="81">
        <v>644.41</v>
      </c>
      <c r="F31" s="81">
        <v>631.92999999999995</v>
      </c>
      <c r="G31" s="94">
        <f>G32+G33</f>
        <v>161.38299999999998</v>
      </c>
      <c r="H31" s="81">
        <f>F31-E31+D31-G31+F31</f>
        <v>500.78699999999992</v>
      </c>
    </row>
    <row r="32" spans="1:8" ht="13.5" customHeight="1" x14ac:dyDescent="0.25">
      <c r="A32" s="33" t="s">
        <v>79</v>
      </c>
      <c r="B32" s="34"/>
      <c r="C32" s="68">
        <f>C31-C33</f>
        <v>7.1369999999999996</v>
      </c>
      <c r="D32" s="68">
        <f>D31-D33</f>
        <v>64.64</v>
      </c>
      <c r="E32" s="68">
        <f t="shared" ref="E32:F32" si="17">E31-E33</f>
        <v>579.96899999999994</v>
      </c>
      <c r="F32" s="68">
        <f t="shared" si="17"/>
        <v>568.73699999999997</v>
      </c>
      <c r="G32" s="69">
        <f>G66</f>
        <v>98.19</v>
      </c>
      <c r="H32" s="68">
        <f t="shared" ref="H32:H33" si="18">F32-E32+D32-G32+F32</f>
        <v>523.95500000000004</v>
      </c>
    </row>
    <row r="33" spans="1:8" ht="13.5" customHeight="1" x14ac:dyDescent="0.25">
      <c r="A33" s="142" t="s">
        <v>77</v>
      </c>
      <c r="B33" s="143"/>
      <c r="C33" s="68">
        <f>C31*10%</f>
        <v>0.79300000000000004</v>
      </c>
      <c r="D33" s="68">
        <v>-21.92</v>
      </c>
      <c r="E33" s="68">
        <f>E31*10%</f>
        <v>64.441000000000003</v>
      </c>
      <c r="F33" s="68">
        <f t="shared" ref="F33" si="19">F31*10%</f>
        <v>63.192999999999998</v>
      </c>
      <c r="G33" s="68">
        <f>F33</f>
        <v>63.192999999999998</v>
      </c>
      <c r="H33" s="68">
        <f t="shared" si="18"/>
        <v>-23.168000000000006</v>
      </c>
    </row>
    <row r="34" spans="1:8" ht="13.5" customHeight="1" x14ac:dyDescent="0.25">
      <c r="A34" s="71"/>
      <c r="B34" s="70"/>
      <c r="C34" s="68"/>
      <c r="D34" s="68"/>
      <c r="E34" s="68"/>
      <c r="F34" s="68"/>
      <c r="G34" s="68"/>
      <c r="H34" s="68"/>
    </row>
    <row r="35" spans="1:8" ht="13.5" customHeight="1" x14ac:dyDescent="0.25">
      <c r="A35" s="153" t="s">
        <v>133</v>
      </c>
      <c r="B35" s="154"/>
      <c r="C35" s="68"/>
      <c r="D35" s="68">
        <v>-15.42</v>
      </c>
      <c r="E35" s="81">
        <f>E37+E39+E40</f>
        <v>129.55000000000001</v>
      </c>
      <c r="F35" s="81">
        <f>F37+F39+F40</f>
        <v>126.53</v>
      </c>
      <c r="G35" s="81">
        <f>G37+G38+G39+G40</f>
        <v>126.53</v>
      </c>
      <c r="H35" s="81">
        <f>F35-E35+D35-G35+F35</f>
        <v>-18.440000000000026</v>
      </c>
    </row>
    <row r="36" spans="1:8" ht="13.5" customHeight="1" x14ac:dyDescent="0.25">
      <c r="A36" s="33" t="s">
        <v>134</v>
      </c>
      <c r="B36" s="64"/>
      <c r="C36" s="68"/>
      <c r="D36" s="68"/>
      <c r="E36" s="68"/>
      <c r="F36" s="68"/>
      <c r="G36" s="93"/>
      <c r="H36" s="68"/>
    </row>
    <row r="37" spans="1:8" ht="13.5" customHeight="1" x14ac:dyDescent="0.25">
      <c r="A37" s="156" t="s">
        <v>135</v>
      </c>
      <c r="B37" s="155"/>
      <c r="C37" s="68"/>
      <c r="D37" s="68">
        <v>-2.91</v>
      </c>
      <c r="E37" s="68">
        <v>25.07</v>
      </c>
      <c r="F37" s="68">
        <v>24.43</v>
      </c>
      <c r="G37" s="68">
        <f>F37</f>
        <v>24.43</v>
      </c>
      <c r="H37" s="68">
        <f>F37-E37+D37-G37+F37</f>
        <v>-3.5500000000000007</v>
      </c>
    </row>
    <row r="38" spans="1:8" ht="13.5" customHeight="1" x14ac:dyDescent="0.25">
      <c r="A38" s="156" t="s">
        <v>137</v>
      </c>
      <c r="B38" s="155"/>
      <c r="C38" s="68"/>
      <c r="D38" s="68">
        <v>0</v>
      </c>
      <c r="E38" s="68">
        <v>0</v>
      </c>
      <c r="F38" s="68">
        <v>0</v>
      </c>
      <c r="G38" s="68">
        <f t="shared" ref="G38:G40" si="20">F38</f>
        <v>0</v>
      </c>
      <c r="H38" s="68">
        <f>F38-E38+D38-G38+F38</f>
        <v>0</v>
      </c>
    </row>
    <row r="39" spans="1:8" ht="13.5" customHeight="1" x14ac:dyDescent="0.25">
      <c r="A39" s="156" t="s">
        <v>138</v>
      </c>
      <c r="B39" s="155"/>
      <c r="C39" s="68"/>
      <c r="D39" s="68">
        <v>-11.19</v>
      </c>
      <c r="E39" s="68">
        <v>91.77</v>
      </c>
      <c r="F39" s="68">
        <v>89.78</v>
      </c>
      <c r="G39" s="68">
        <f t="shared" si="20"/>
        <v>89.78</v>
      </c>
      <c r="H39" s="68">
        <f>F39-E39+D39-G39+F39</f>
        <v>-13.179999999999993</v>
      </c>
    </row>
    <row r="40" spans="1:8" ht="13.5" customHeight="1" x14ac:dyDescent="0.25">
      <c r="A40" s="156" t="s">
        <v>136</v>
      </c>
      <c r="B40" s="155"/>
      <c r="C40" s="68"/>
      <c r="D40" s="68">
        <v>-1.32</v>
      </c>
      <c r="E40" s="68">
        <v>12.71</v>
      </c>
      <c r="F40" s="68">
        <v>12.32</v>
      </c>
      <c r="G40" s="68">
        <f t="shared" si="20"/>
        <v>12.32</v>
      </c>
      <c r="H40" s="68">
        <f>F40-E40+D40-G40+F40</f>
        <v>-1.7100000000000009</v>
      </c>
    </row>
    <row r="41" spans="1:8" ht="16.5" customHeight="1" x14ac:dyDescent="0.25">
      <c r="A41" s="153" t="s">
        <v>122</v>
      </c>
      <c r="B41" s="155"/>
      <c r="C41" s="68"/>
      <c r="D41" s="68"/>
      <c r="E41" s="81">
        <f>E8+E31+E35</f>
        <v>2543.86</v>
      </c>
      <c r="F41" s="81">
        <f>F8+F31+F35</f>
        <v>2494.8000000000002</v>
      </c>
      <c r="G41" s="81">
        <f>G8+G31+G35</f>
        <v>2024.2529999999999</v>
      </c>
      <c r="H41" s="68"/>
    </row>
    <row r="42" spans="1:8" ht="13.5" customHeight="1" x14ac:dyDescent="0.25">
      <c r="A42" s="153" t="s">
        <v>121</v>
      </c>
      <c r="B42" s="154"/>
      <c r="C42" s="68"/>
      <c r="D42" s="68"/>
      <c r="E42" s="68"/>
      <c r="F42" s="68"/>
      <c r="G42" s="93"/>
      <c r="H42" s="68"/>
    </row>
    <row r="43" spans="1:8" ht="24" customHeight="1" x14ac:dyDescent="0.25">
      <c r="A43" s="161" t="s">
        <v>139</v>
      </c>
      <c r="B43" s="136"/>
      <c r="C43" s="73"/>
      <c r="D43" s="73">
        <v>81.17</v>
      </c>
      <c r="E43" s="73">
        <v>38.11</v>
      </c>
      <c r="F43" s="73">
        <v>38.11</v>
      </c>
      <c r="G43" s="95">
        <f>G45</f>
        <v>6.48</v>
      </c>
      <c r="H43" s="68">
        <f t="shared" ref="H43:H50" si="21">F43-E43+D43-G43+F43</f>
        <v>112.8</v>
      </c>
    </row>
    <row r="44" spans="1:8" ht="14.25" customHeight="1" x14ac:dyDescent="0.25">
      <c r="A44" s="33" t="s">
        <v>79</v>
      </c>
      <c r="B44" s="34"/>
      <c r="C44" s="73"/>
      <c r="D44" s="73">
        <v>81.77</v>
      </c>
      <c r="E44" s="73">
        <f>E43-E45</f>
        <v>31.63</v>
      </c>
      <c r="F44" s="73">
        <f>F43-F45</f>
        <v>31.63</v>
      </c>
      <c r="G44" s="95">
        <v>0</v>
      </c>
      <c r="H44" s="68">
        <f t="shared" si="21"/>
        <v>113.39999999999999</v>
      </c>
    </row>
    <row r="45" spans="1:8" ht="15" customHeight="1" x14ac:dyDescent="0.25">
      <c r="A45" s="51" t="s">
        <v>59</v>
      </c>
      <c r="B45" s="50"/>
      <c r="C45" s="68"/>
      <c r="D45" s="68">
        <v>-0.6</v>
      </c>
      <c r="E45" s="68">
        <v>6.48</v>
      </c>
      <c r="F45" s="68">
        <v>6.48</v>
      </c>
      <c r="G45" s="93">
        <f>F45</f>
        <v>6.48</v>
      </c>
      <c r="H45" s="68">
        <f t="shared" si="21"/>
        <v>-0.59999999999999964</v>
      </c>
    </row>
    <row r="46" spans="1:8" ht="24.75" customHeight="1" x14ac:dyDescent="0.25">
      <c r="A46" s="161" t="s">
        <v>140</v>
      </c>
      <c r="B46" s="136"/>
      <c r="C46" s="73"/>
      <c r="D46" s="73">
        <v>350.01</v>
      </c>
      <c r="E46" s="73">
        <v>409.02</v>
      </c>
      <c r="F46" s="73">
        <v>423.37</v>
      </c>
      <c r="G46" s="95">
        <f>G48</f>
        <v>198.98</v>
      </c>
      <c r="H46" s="68">
        <f t="shared" si="21"/>
        <v>588.75</v>
      </c>
    </row>
    <row r="47" spans="1:8" ht="18" customHeight="1" x14ac:dyDescent="0.25">
      <c r="A47" s="33" t="s">
        <v>129</v>
      </c>
      <c r="B47" s="34"/>
      <c r="C47" s="73"/>
      <c r="D47" s="73">
        <v>350.01</v>
      </c>
      <c r="E47" s="73">
        <f>E46-E48</f>
        <v>216.77999999999997</v>
      </c>
      <c r="F47" s="73">
        <f>F46-F48</f>
        <v>224.39000000000001</v>
      </c>
      <c r="G47" s="95">
        <v>0</v>
      </c>
      <c r="H47" s="81">
        <f t="shared" si="21"/>
        <v>582.01</v>
      </c>
    </row>
    <row r="48" spans="1:8" ht="14.25" customHeight="1" x14ac:dyDescent="0.25">
      <c r="A48" s="52" t="s">
        <v>118</v>
      </c>
      <c r="B48" s="53"/>
      <c r="C48" s="73"/>
      <c r="D48" s="73">
        <v>0</v>
      </c>
      <c r="E48" s="73">
        <v>192.24</v>
      </c>
      <c r="F48" s="73">
        <v>198.98</v>
      </c>
      <c r="G48" s="95">
        <v>198.98</v>
      </c>
      <c r="H48" s="68">
        <f>F48-E48+D48-G48+F48</f>
        <v>6.7399999999999807</v>
      </c>
    </row>
    <row r="49" spans="1:10" ht="15.75" customHeight="1" x14ac:dyDescent="0.25">
      <c r="A49" s="103" t="s">
        <v>141</v>
      </c>
      <c r="B49" s="104"/>
      <c r="C49" s="82">
        <v>150</v>
      </c>
      <c r="D49" s="82">
        <v>15.75</v>
      </c>
      <c r="E49" s="82">
        <v>3.6</v>
      </c>
      <c r="F49" s="82">
        <v>3.6</v>
      </c>
      <c r="G49" s="105">
        <v>0.6</v>
      </c>
      <c r="H49" s="82">
        <f t="shared" si="21"/>
        <v>18.75</v>
      </c>
    </row>
    <row r="50" spans="1:10" ht="18" customHeight="1" x14ac:dyDescent="0.25">
      <c r="A50" s="106" t="s">
        <v>80</v>
      </c>
      <c r="B50" s="104"/>
      <c r="C50" s="82">
        <v>25</v>
      </c>
      <c r="D50" s="82">
        <v>0</v>
      </c>
      <c r="E50" s="82">
        <v>0.6</v>
      </c>
      <c r="F50" s="82">
        <v>0.6</v>
      </c>
      <c r="G50" s="105">
        <v>0.6</v>
      </c>
      <c r="H50" s="82">
        <f t="shared" si="21"/>
        <v>0</v>
      </c>
    </row>
    <row r="51" spans="1:10" ht="18" customHeight="1" x14ac:dyDescent="0.25">
      <c r="A51" s="62" t="s">
        <v>130</v>
      </c>
      <c r="B51" s="63"/>
      <c r="C51" s="81"/>
      <c r="D51" s="81"/>
      <c r="E51" s="81">
        <f>E43+E46+E49</f>
        <v>450.73</v>
      </c>
      <c r="F51" s="81">
        <f>F43+F46+F49</f>
        <v>465.08000000000004</v>
      </c>
      <c r="G51" s="81">
        <f>G43+G46+G49</f>
        <v>206.05999999999997</v>
      </c>
      <c r="H51" s="81"/>
    </row>
    <row r="52" spans="1:10" ht="17.25" customHeight="1" x14ac:dyDescent="0.25">
      <c r="A52" s="153" t="s">
        <v>122</v>
      </c>
      <c r="B52" s="154"/>
      <c r="C52" s="68"/>
      <c r="D52" s="68"/>
      <c r="E52" s="81">
        <f>E41+E51</f>
        <v>2994.59</v>
      </c>
      <c r="F52" s="81">
        <f>F41+F51</f>
        <v>2959.88</v>
      </c>
      <c r="G52" s="81">
        <f>G41+G51-0.01</f>
        <v>2230.3029999999999</v>
      </c>
      <c r="H52" s="68"/>
    </row>
    <row r="53" spans="1:10" ht="21.75" customHeight="1" x14ac:dyDescent="0.25">
      <c r="A53" s="165" t="s">
        <v>128</v>
      </c>
      <c r="B53" s="166"/>
      <c r="C53" s="82"/>
      <c r="D53" s="82">
        <f>D4</f>
        <v>108.66</v>
      </c>
      <c r="E53" s="61"/>
      <c r="F53" s="61"/>
      <c r="G53" s="82"/>
      <c r="H53" s="82">
        <f>F52-E52+D53+F52-G52</f>
        <v>803.52700000000004</v>
      </c>
    </row>
    <row r="54" spans="1:10" ht="20.25" customHeight="1" x14ac:dyDescent="0.25">
      <c r="A54" s="165" t="s">
        <v>150</v>
      </c>
      <c r="B54" s="165"/>
      <c r="C54" s="83"/>
      <c r="D54" s="83"/>
      <c r="E54" s="61"/>
      <c r="F54" s="61"/>
      <c r="G54" s="61"/>
      <c r="H54" s="61">
        <f>H55+H56</f>
        <v>803.52700000000004</v>
      </c>
    </row>
    <row r="55" spans="1:10" ht="17.25" customHeight="1" x14ac:dyDescent="0.25">
      <c r="A55" s="165" t="s">
        <v>126</v>
      </c>
      <c r="B55" s="167"/>
      <c r="C55" s="83"/>
      <c r="D55" s="83"/>
      <c r="E55" s="61"/>
      <c r="F55" s="61"/>
      <c r="G55" s="61"/>
      <c r="H55" s="61">
        <f>H32+H44+H46+H49</f>
        <v>1244.855</v>
      </c>
      <c r="J55" s="66"/>
    </row>
    <row r="56" spans="1:10" ht="15" customHeight="1" x14ac:dyDescent="0.25">
      <c r="A56" s="165" t="s">
        <v>127</v>
      </c>
      <c r="B56" s="136"/>
      <c r="C56" s="83"/>
      <c r="D56" s="83"/>
      <c r="E56" s="61"/>
      <c r="F56" s="61"/>
      <c r="G56" s="61"/>
      <c r="H56" s="61">
        <f>H8+H33+H35+H45</f>
        <v>-441.32799999999997</v>
      </c>
    </row>
    <row r="57" spans="1:10" ht="34.5" customHeight="1" x14ac:dyDescent="0.25">
      <c r="A57" s="163"/>
      <c r="B57" s="164"/>
      <c r="C57" s="164"/>
      <c r="D57" s="164"/>
      <c r="E57" s="164"/>
      <c r="F57" s="164"/>
      <c r="G57" s="164"/>
      <c r="H57" s="164"/>
    </row>
    <row r="58" spans="1:10" s="56" customFormat="1" ht="21" customHeight="1" x14ac:dyDescent="0.25">
      <c r="A58" s="20" t="s">
        <v>151</v>
      </c>
      <c r="B58" s="31"/>
      <c r="C58" s="84"/>
      <c r="D58" s="90"/>
      <c r="E58" s="90"/>
      <c r="F58" s="90"/>
      <c r="G58" s="90"/>
      <c r="H58" s="91"/>
    </row>
    <row r="59" spans="1:10" x14ac:dyDescent="0.25">
      <c r="A59" s="150" t="s">
        <v>64</v>
      </c>
      <c r="B59" s="143"/>
      <c r="C59" s="143"/>
      <c r="D59" s="152"/>
      <c r="E59" s="96" t="s">
        <v>65</v>
      </c>
      <c r="F59" s="96" t="s">
        <v>66</v>
      </c>
      <c r="G59" s="96" t="s">
        <v>131</v>
      </c>
      <c r="H59" s="101" t="s">
        <v>155</v>
      </c>
    </row>
    <row r="60" spans="1:10" x14ac:dyDescent="0.25">
      <c r="A60" s="168" t="s">
        <v>154</v>
      </c>
      <c r="B60" s="169"/>
      <c r="C60" s="169"/>
      <c r="D60" s="155"/>
      <c r="E60" s="32">
        <v>7214</v>
      </c>
      <c r="F60" s="107" t="s">
        <v>158</v>
      </c>
      <c r="G60" s="96">
        <v>20</v>
      </c>
      <c r="H60" s="100" t="s">
        <v>156</v>
      </c>
    </row>
    <row r="61" spans="1:10" x14ac:dyDescent="0.25">
      <c r="A61" s="162" t="s">
        <v>157</v>
      </c>
      <c r="B61" s="145"/>
      <c r="C61" s="145"/>
      <c r="D61" s="117"/>
      <c r="E61" s="32">
        <v>43770</v>
      </c>
      <c r="F61" s="107" t="s">
        <v>158</v>
      </c>
      <c r="G61" s="96">
        <v>31.4</v>
      </c>
      <c r="H61" s="101" t="s">
        <v>159</v>
      </c>
      <c r="I61" s="18"/>
    </row>
    <row r="62" spans="1:10" x14ac:dyDescent="0.25">
      <c r="A62" s="162" t="s">
        <v>116</v>
      </c>
      <c r="B62" s="145"/>
      <c r="C62" s="145"/>
      <c r="D62" s="117"/>
      <c r="E62" s="32">
        <v>7031</v>
      </c>
      <c r="F62" s="96" t="s">
        <v>167</v>
      </c>
      <c r="G62" s="96">
        <v>2.44</v>
      </c>
      <c r="H62" s="101" t="s">
        <v>123</v>
      </c>
      <c r="I62" s="18"/>
    </row>
    <row r="63" spans="1:10" x14ac:dyDescent="0.25">
      <c r="A63" s="162" t="s">
        <v>160</v>
      </c>
      <c r="B63" s="145"/>
      <c r="C63" s="145"/>
      <c r="D63" s="117"/>
      <c r="E63" s="32">
        <v>43770</v>
      </c>
      <c r="F63" s="96" t="s">
        <v>175</v>
      </c>
      <c r="G63" s="96">
        <v>32</v>
      </c>
      <c r="H63" s="101" t="s">
        <v>161</v>
      </c>
      <c r="I63" s="18"/>
    </row>
    <row r="64" spans="1:10" x14ac:dyDescent="0.25">
      <c r="A64" s="162" t="s">
        <v>162</v>
      </c>
      <c r="B64" s="145"/>
      <c r="C64" s="145"/>
      <c r="D64" s="117"/>
      <c r="E64" s="32">
        <v>43586</v>
      </c>
      <c r="F64" s="96" t="s">
        <v>117</v>
      </c>
      <c r="G64" s="96">
        <v>6.64</v>
      </c>
      <c r="H64" s="101" t="s">
        <v>163</v>
      </c>
      <c r="I64" s="18"/>
    </row>
    <row r="65" spans="1:9" x14ac:dyDescent="0.25">
      <c r="A65" s="162" t="s">
        <v>164</v>
      </c>
      <c r="B65" s="145"/>
      <c r="C65" s="145"/>
      <c r="D65" s="117"/>
      <c r="E65" s="32">
        <v>7184</v>
      </c>
      <c r="F65" s="96" t="s">
        <v>165</v>
      </c>
      <c r="G65" s="96">
        <v>5.71</v>
      </c>
      <c r="H65" s="101" t="s">
        <v>163</v>
      </c>
      <c r="I65" s="18"/>
    </row>
    <row r="66" spans="1:9" ht="17.25" customHeight="1" x14ac:dyDescent="0.25">
      <c r="A66" s="162" t="s">
        <v>8</v>
      </c>
      <c r="B66" s="145"/>
      <c r="C66" s="145"/>
      <c r="D66" s="117"/>
      <c r="E66" s="96"/>
      <c r="F66" s="96"/>
      <c r="G66" s="96">
        <f>SUM(G60:G65)</f>
        <v>98.19</v>
      </c>
      <c r="H66" s="99"/>
      <c r="I66" s="18"/>
    </row>
    <row r="67" spans="1:9" x14ac:dyDescent="0.25">
      <c r="A67" s="20" t="s">
        <v>52</v>
      </c>
      <c r="D67" s="90"/>
      <c r="E67" s="90"/>
      <c r="F67" s="90"/>
      <c r="G67" s="90"/>
    </row>
    <row r="68" spans="1:9" x14ac:dyDescent="0.25">
      <c r="A68" s="20" t="s">
        <v>53</v>
      </c>
      <c r="D68" s="90"/>
      <c r="E68" s="90"/>
      <c r="F68" s="90"/>
      <c r="G68" s="90"/>
    </row>
    <row r="69" spans="1:9" ht="39" x14ac:dyDescent="0.25">
      <c r="A69" s="150" t="s">
        <v>67</v>
      </c>
      <c r="B69" s="143"/>
      <c r="C69" s="143"/>
      <c r="D69" s="143"/>
      <c r="E69" s="152"/>
      <c r="F69" s="102" t="s">
        <v>66</v>
      </c>
      <c r="G69" s="97" t="s">
        <v>174</v>
      </c>
    </row>
    <row r="70" spans="1:9" ht="23.25" customHeight="1" x14ac:dyDescent="0.25">
      <c r="A70" s="162" t="s">
        <v>68</v>
      </c>
      <c r="B70" s="145"/>
      <c r="C70" s="145"/>
      <c r="D70" s="145"/>
      <c r="E70" s="117"/>
      <c r="F70" s="96" t="s">
        <v>166</v>
      </c>
      <c r="G70" s="96">
        <v>617.1</v>
      </c>
    </row>
    <row r="71" spans="1:9" x14ac:dyDescent="0.25">
      <c r="A71" s="36"/>
      <c r="B71" s="37"/>
      <c r="C71" s="85"/>
      <c r="D71" s="85"/>
      <c r="E71" s="85"/>
      <c r="F71" s="98"/>
      <c r="G71" s="98"/>
    </row>
    <row r="72" spans="1:9" x14ac:dyDescent="0.25">
      <c r="A72" s="38" t="s">
        <v>81</v>
      </c>
      <c r="B72" s="39"/>
      <c r="C72" s="86"/>
      <c r="D72" s="86"/>
      <c r="E72" s="86"/>
      <c r="F72" s="96"/>
      <c r="G72" s="96"/>
    </row>
    <row r="73" spans="1:9" x14ac:dyDescent="0.25">
      <c r="A73" s="150" t="s">
        <v>82</v>
      </c>
      <c r="B73" s="151"/>
      <c r="C73" s="132" t="s">
        <v>83</v>
      </c>
      <c r="D73" s="151"/>
      <c r="E73" s="96" t="s">
        <v>84</v>
      </c>
      <c r="F73" s="96" t="s">
        <v>85</v>
      </c>
      <c r="G73" s="96" t="s">
        <v>86</v>
      </c>
    </row>
    <row r="74" spans="1:9" x14ac:dyDescent="0.25">
      <c r="A74" s="150" t="s">
        <v>99</v>
      </c>
      <c r="B74" s="151"/>
      <c r="C74" s="132" t="s">
        <v>63</v>
      </c>
      <c r="D74" s="152"/>
      <c r="E74" s="96" t="s">
        <v>63</v>
      </c>
      <c r="F74" s="96" t="s">
        <v>63</v>
      </c>
      <c r="G74" s="96" t="s">
        <v>63</v>
      </c>
    </row>
    <row r="75" spans="1:9" ht="1.5" customHeight="1" x14ac:dyDescent="0.25">
      <c r="A75" s="47"/>
      <c r="B75" s="48"/>
      <c r="C75" s="87"/>
      <c r="D75" s="87"/>
      <c r="E75" s="87"/>
      <c r="F75" s="87"/>
      <c r="G75" s="87"/>
    </row>
    <row r="76" spans="1:9" ht="13.5" customHeight="1" x14ac:dyDescent="0.25">
      <c r="A76" s="60"/>
      <c r="B76" s="59"/>
      <c r="C76" s="87"/>
      <c r="D76" s="87"/>
      <c r="E76" s="87"/>
      <c r="F76" s="87"/>
      <c r="G76" s="87"/>
    </row>
    <row r="77" spans="1:9" x14ac:dyDescent="0.25">
      <c r="A77" s="139" t="s">
        <v>152</v>
      </c>
      <c r="B77" s="140"/>
      <c r="C77" s="140"/>
      <c r="D77" s="140"/>
      <c r="E77" s="140"/>
      <c r="F77" s="140"/>
      <c r="G77" s="140"/>
    </row>
    <row r="78" spans="1:9" x14ac:dyDescent="0.25">
      <c r="A78" s="148" t="s">
        <v>169</v>
      </c>
      <c r="B78" s="149"/>
      <c r="C78" s="149"/>
      <c r="D78" s="149"/>
      <c r="E78" s="149"/>
      <c r="F78" s="149"/>
      <c r="G78" s="149"/>
    </row>
    <row r="79" spans="1:9" x14ac:dyDescent="0.25">
      <c r="A79" s="149"/>
      <c r="B79" s="149"/>
      <c r="C79" s="149"/>
      <c r="D79" s="149"/>
      <c r="E79" s="149"/>
      <c r="F79" s="149"/>
      <c r="G79" s="149"/>
    </row>
    <row r="80" spans="1:9" ht="35.25" customHeight="1" x14ac:dyDescent="0.25">
      <c r="A80" s="134" t="s">
        <v>168</v>
      </c>
      <c r="B80" s="134"/>
      <c r="C80" s="134"/>
      <c r="D80" s="134"/>
      <c r="E80" s="134"/>
      <c r="F80" s="134"/>
      <c r="G80" s="134"/>
    </row>
    <row r="81" spans="1:7" hidden="1" x14ac:dyDescent="0.25">
      <c r="A81" s="49"/>
      <c r="B81" s="49"/>
      <c r="C81" s="88"/>
      <c r="D81" s="88"/>
      <c r="E81" s="88"/>
      <c r="F81" s="88"/>
      <c r="G81" s="88"/>
    </row>
    <row r="82" spans="1:7" x14ac:dyDescent="0.25">
      <c r="A82" s="72"/>
      <c r="B82" s="72"/>
      <c r="C82" s="88"/>
      <c r="D82" s="88"/>
      <c r="E82" s="88"/>
      <c r="F82" s="88"/>
      <c r="G82" s="88"/>
    </row>
    <row r="83" spans="1:7" x14ac:dyDescent="0.25">
      <c r="A83" s="137" t="s">
        <v>87</v>
      </c>
      <c r="B83" s="138"/>
      <c r="C83" s="138"/>
      <c r="D83" s="112"/>
      <c r="E83" s="112"/>
      <c r="F83" s="112"/>
      <c r="G83" s="112"/>
    </row>
    <row r="84" spans="1:7" x14ac:dyDescent="0.25">
      <c r="A84" s="4" t="s">
        <v>88</v>
      </c>
      <c r="B84" s="115"/>
      <c r="C84" s="114"/>
      <c r="D84" s="113"/>
      <c r="E84" s="113" t="s">
        <v>173</v>
      </c>
      <c r="F84" s="113"/>
      <c r="G84" s="113"/>
    </row>
    <row r="85" spans="1:7" x14ac:dyDescent="0.25">
      <c r="A85" s="4" t="s">
        <v>89</v>
      </c>
      <c r="B85" s="115"/>
      <c r="C85" s="114"/>
      <c r="D85" s="113"/>
      <c r="E85" s="113"/>
      <c r="F85" s="114"/>
      <c r="G85" s="113"/>
    </row>
    <row r="86" spans="1:7" x14ac:dyDescent="0.25">
      <c r="A86" s="22"/>
      <c r="B86" s="40"/>
    </row>
    <row r="87" spans="1:7" x14ac:dyDescent="0.25">
      <c r="A87" s="18" t="s">
        <v>90</v>
      </c>
    </row>
    <row r="88" spans="1:7" x14ac:dyDescent="0.25">
      <c r="A88" s="18" t="s">
        <v>91</v>
      </c>
    </row>
    <row r="89" spans="1:7" x14ac:dyDescent="0.25">
      <c r="A89" s="18" t="s">
        <v>153</v>
      </c>
    </row>
    <row r="90" spans="1:7" x14ac:dyDescent="0.25">
      <c r="A90" s="18" t="s">
        <v>92</v>
      </c>
    </row>
    <row r="91" spans="1:7" x14ac:dyDescent="0.25">
      <c r="A91" s="18"/>
    </row>
  </sheetData>
  <mergeCells count="50">
    <mergeCell ref="A69:E69"/>
    <mergeCell ref="A70:E70"/>
    <mergeCell ref="A62:D62"/>
    <mergeCell ref="A63:D63"/>
    <mergeCell ref="A65:D65"/>
    <mergeCell ref="A43:B43"/>
    <mergeCell ref="A46:B46"/>
    <mergeCell ref="A61:D61"/>
    <mergeCell ref="A59:D59"/>
    <mergeCell ref="A66:D66"/>
    <mergeCell ref="A57:H57"/>
    <mergeCell ref="A52:B52"/>
    <mergeCell ref="A53:B53"/>
    <mergeCell ref="A54:B54"/>
    <mergeCell ref="A55:B55"/>
    <mergeCell ref="A56:B56"/>
    <mergeCell ref="A60:D60"/>
    <mergeCell ref="A64:D64"/>
    <mergeCell ref="A14:B14"/>
    <mergeCell ref="A15:B15"/>
    <mergeCell ref="A17:B17"/>
    <mergeCell ref="A18:B18"/>
    <mergeCell ref="A20:B20"/>
    <mergeCell ref="A29:B29"/>
    <mergeCell ref="A31:B31"/>
    <mergeCell ref="A23:B23"/>
    <mergeCell ref="A21:B21"/>
    <mergeCell ref="A35:B35"/>
    <mergeCell ref="A27:B27"/>
    <mergeCell ref="A41:B41"/>
    <mergeCell ref="A37:B37"/>
    <mergeCell ref="A38:B38"/>
    <mergeCell ref="A39:B39"/>
    <mergeCell ref="A40:B40"/>
    <mergeCell ref="A80:G80"/>
    <mergeCell ref="A4:B4"/>
    <mergeCell ref="A83:C83"/>
    <mergeCell ref="A77:G77"/>
    <mergeCell ref="A8:B8"/>
    <mergeCell ref="A10:B10"/>
    <mergeCell ref="A11:H11"/>
    <mergeCell ref="A12:B12"/>
    <mergeCell ref="A78:G79"/>
    <mergeCell ref="A73:B73"/>
    <mergeCell ref="A74:B74"/>
    <mergeCell ref="C73:D73"/>
    <mergeCell ref="C74:D74"/>
    <mergeCell ref="A26:B26"/>
    <mergeCell ref="A33:B33"/>
    <mergeCell ref="A42:B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2020-02-11T06:24:53Z</cp:lastPrinted>
  <dcterms:created xsi:type="dcterms:W3CDTF">2013-02-18T04:38:06Z</dcterms:created>
  <dcterms:modified xsi:type="dcterms:W3CDTF">2020-03-19T01:42:01Z</dcterms:modified>
</cp:coreProperties>
</file>