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49" i="8" l="1"/>
  <c r="F49" i="8"/>
  <c r="E49" i="8"/>
  <c r="G8" i="8"/>
  <c r="G10" i="8" s="1"/>
  <c r="G9" i="8" s="1"/>
  <c r="G29" i="8"/>
  <c r="G26" i="8"/>
  <c r="G25" i="8" s="1"/>
  <c r="G20" i="8"/>
  <c r="G19" i="8" s="1"/>
  <c r="G17" i="8"/>
  <c r="G16" i="8" s="1"/>
  <c r="G14" i="8"/>
  <c r="G13" i="8" s="1"/>
  <c r="F34" i="8"/>
  <c r="E34" i="8"/>
  <c r="F26" i="8"/>
  <c r="E26" i="8"/>
  <c r="F20" i="8"/>
  <c r="E20" i="8"/>
  <c r="F17" i="8"/>
  <c r="E17" i="8"/>
  <c r="F14" i="8"/>
  <c r="E14" i="8"/>
  <c r="H41" i="8" l="1"/>
  <c r="H40" i="8"/>
  <c r="H39" i="8"/>
  <c r="H38" i="8"/>
  <c r="D29" i="8"/>
  <c r="G80" i="8"/>
  <c r="H45" i="8" l="1"/>
  <c r="F36" i="8"/>
  <c r="E36" i="8"/>
  <c r="E25" i="8"/>
  <c r="G32" i="8"/>
  <c r="H32" i="8" s="1"/>
  <c r="F29" i="8"/>
  <c r="E29" i="8"/>
  <c r="F33" i="8"/>
  <c r="E33" i="8"/>
  <c r="F25" i="8"/>
  <c r="F19" i="8"/>
  <c r="E19" i="8"/>
  <c r="F16" i="8"/>
  <c r="E16" i="8"/>
  <c r="F13" i="8"/>
  <c r="E13" i="8"/>
  <c r="F8" i="8"/>
  <c r="E8" i="8"/>
  <c r="F47" i="8"/>
  <c r="E47" i="8"/>
  <c r="H34" i="8"/>
  <c r="H48" i="8"/>
  <c r="H30" i="8"/>
  <c r="H28" i="8"/>
  <c r="H27" i="8"/>
  <c r="H26" i="8"/>
  <c r="H24" i="8"/>
  <c r="H20" i="8"/>
  <c r="H18" i="8"/>
  <c r="H17" i="8"/>
  <c r="H15" i="8"/>
  <c r="H14" i="8"/>
  <c r="H12" i="8"/>
  <c r="C9" i="8"/>
  <c r="H23" i="8"/>
  <c r="H22" i="8"/>
  <c r="C29" i="8"/>
  <c r="C25" i="8"/>
  <c r="C22" i="8"/>
  <c r="C19" i="8"/>
  <c r="C16" i="8"/>
  <c r="C13" i="8"/>
  <c r="H47" i="8" l="1"/>
  <c r="H36" i="8"/>
  <c r="F42" i="8"/>
  <c r="F50" i="8" s="1"/>
  <c r="F10" i="8"/>
  <c r="F9" i="8" s="1"/>
  <c r="E10" i="8"/>
  <c r="H53" i="8"/>
  <c r="G42" i="8"/>
  <c r="G50" i="8" s="1"/>
  <c r="H29" i="8"/>
  <c r="E42" i="8"/>
  <c r="E50" i="8" s="1"/>
  <c r="H25" i="8"/>
  <c r="H19" i="8"/>
  <c r="H8" i="8"/>
  <c r="H54" i="8" s="1"/>
  <c r="H16" i="8"/>
  <c r="H33" i="8"/>
  <c r="H13" i="8"/>
  <c r="H52" i="8" l="1"/>
  <c r="H10" i="8"/>
  <c r="E9" i="8"/>
  <c r="H9" i="8" s="1"/>
  <c r="H51" i="8"/>
</calcChain>
</file>

<file path=xl/sharedStrings.xml><?xml version="1.0" encoding="utf-8"?>
<sst xmlns="http://schemas.openxmlformats.org/spreadsheetml/2006/main" count="235" uniqueCount="196">
  <si>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</si>
  <si>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</si>
  <si>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</si>
  <si>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</si>
  <si>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</si>
  <si>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</si>
  <si>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</si>
  <si>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</si>
  <si>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</si>
  <si>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</si>
  <si>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</si>
  <si>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</si>
  <si>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</si>
  <si>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</si>
  <si>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</si>
  <si>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</si>
  <si>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</si>
  <si>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</si>
  <si>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</si>
  <si>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</si>
  <si>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</si>
  <si>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</si>
  <si>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</si>
  <si>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</si>
  <si>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</si>
  <si>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</si>
  <si>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</si>
  <si>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</si>
  <si>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</si>
  <si>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</si>
  <si>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</si>
  <si>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</si>
  <si>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</si>
  <si>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</si>
  <si>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</si>
  <si>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</si>
  <si>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</si>
  <si>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</si>
  <si>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</si>
  <si>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</si>
  <si>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</si>
  <si>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</si>
  <si>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</si>
  <si>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</si>
  <si>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</si>
  <si>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</si>
  <si>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</si>
  <si>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</si>
  <si>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</si>
  <si>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</si>
  <si>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</si>
  <si>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</si>
  <si>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</si>
  <si>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</si>
  <si>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</si>
  <si>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</si>
  <si>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</si>
  <si>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</si>
  <si>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</si>
  <si>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</si>
  <si>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</si>
  <si>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</si>
  <si>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</si>
  <si>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</si>
  <si>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</si>
  <si>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</si>
  <si>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</si>
  <si>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</si>
  <si>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</si>
  <si>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</si>
  <si>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</si>
  <si>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</si>
  <si>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</si>
  <si>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</si>
  <si>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</si>
  <si>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</si>
  <si>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</si>
  <si>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</si>
  <si>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</si>
  <si>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</si>
  <si>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</si>
  <si>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</si>
  <si>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</si>
  <si>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</si>
  <si>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</si>
  <si>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</si>
  <si>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</si>
  <si>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</si>
  <si>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</si>
  <si>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</si>
  <si>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</si>
  <si>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</si>
  <si>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</si>
  <si>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</si>
  <si>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</si>
  <si>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</si>
  <si>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</si>
  <si>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</si>
  <si>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</si>
  <si>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</si>
  <si>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</si>
  <si>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</si>
  <si>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4.</t>
  </si>
  <si>
    <t>№ 26 по ул. Жигура</t>
  </si>
  <si>
    <t>ООО "ВостокМегаполис"</t>
  </si>
  <si>
    <t>1-я очередь 2011 г, 2-я очередь - 2012 год</t>
  </si>
  <si>
    <t xml:space="preserve"> 1-я очередь 19 этажей, 2-я очередь - 18 этажей</t>
  </si>
  <si>
    <t xml:space="preserve"> 1-я очередь -3 подъезда; 2-я очередь -4 подъезда</t>
  </si>
  <si>
    <t xml:space="preserve"> 1-я очередь 6  лифтов; 2-я очередь -8 лифтов</t>
  </si>
  <si>
    <t xml:space="preserve">                                          01 декабря 2011 г.</t>
  </si>
  <si>
    <t>1.1 Обсл. общедом. коммун.и автоматики</t>
  </si>
  <si>
    <t>1.5 Вывоз и утилизация ТБО и КГМ</t>
  </si>
  <si>
    <t>Жигура,26</t>
  </si>
  <si>
    <t>ул. Тунгусская,8</t>
  </si>
  <si>
    <t>1-я очередь -3 м/провода; 2-я очередь -4 м/провода</t>
  </si>
  <si>
    <t>количество проживающих</t>
  </si>
  <si>
    <t>Прочие работы и услуги</t>
  </si>
  <si>
    <t>нет начисл.</t>
  </si>
  <si>
    <t>сумма, т.р.</t>
  </si>
  <si>
    <t>исполнитель</t>
  </si>
  <si>
    <t>сумма снижен. т. р.</t>
  </si>
  <si>
    <t>Техническое обслуживание нежилых помещений, в том числе</t>
  </si>
  <si>
    <t>Евролифт - Сервис</t>
  </si>
  <si>
    <t>переходящие остатки д/ср-в на конец периода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</si>
  <si>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</si>
  <si>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</si>
  <si>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</si>
  <si>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итого прочие:</t>
  </si>
  <si>
    <t>всего по дому:</t>
  </si>
  <si>
    <t>итого по п.1 и п.2:</t>
  </si>
  <si>
    <t>Всего д/средств с учетом остатков</t>
  </si>
  <si>
    <t xml:space="preserve">1.3 Сан содерж. л/клеток </t>
  </si>
  <si>
    <t>1 шт</t>
  </si>
  <si>
    <t>ООО "ТСГ"</t>
  </si>
  <si>
    <t>итого:</t>
  </si>
  <si>
    <t>Ландшафт</t>
  </si>
  <si>
    <t>услуги по управлению, налоги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</si>
  <si>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</si>
  <si>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</si>
  <si>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</si>
  <si>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</si>
  <si>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</si>
  <si>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</si>
  <si>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ИП Полушко</t>
  </si>
  <si>
    <t>ООО "Ландшафт"</t>
  </si>
  <si>
    <t>2-549-405</t>
  </si>
  <si>
    <t>Кр.Знамени,131</t>
  </si>
  <si>
    <t>9140,2 кв.м</t>
  </si>
  <si>
    <t>899 чел</t>
  </si>
  <si>
    <t>компл</t>
  </si>
  <si>
    <t xml:space="preserve">                       Отчет ООО "Управляющей компании Ленинского района"  за 2018 г.</t>
  </si>
  <si>
    <t>3. Перечень работ, выполненных по статье " текущий ремонт"  в 2018 году.</t>
  </si>
  <si>
    <t>авар.замена, укрепление плиток облицовки фасада</t>
  </si>
  <si>
    <t>2000 п.м</t>
  </si>
  <si>
    <t>замена регул. Клапана на отопление (секц 1-3)</t>
  </si>
  <si>
    <t>перенос датчиков температуры на отопление</t>
  </si>
  <si>
    <t>Ладшафт</t>
  </si>
  <si>
    <t>замена рубильника</t>
  </si>
  <si>
    <t>замена рубильника 3 п.</t>
  </si>
  <si>
    <t>Ланшафт</t>
  </si>
  <si>
    <t>замена светильников</t>
  </si>
  <si>
    <t>65 шт</t>
  </si>
  <si>
    <t>97 шт</t>
  </si>
  <si>
    <t>замена тросов в лифте 2ого подъезда</t>
  </si>
  <si>
    <t>ЕвролифтСерв</t>
  </si>
  <si>
    <t>замена насоса на отопление</t>
  </si>
  <si>
    <t>4 шт</t>
  </si>
  <si>
    <t>монтаж диспетчерской связи</t>
  </si>
  <si>
    <t>Лифт ДВ</t>
  </si>
  <si>
    <t>экспертиза по фасаду</t>
  </si>
  <si>
    <t>ДВЛАД</t>
  </si>
  <si>
    <t>242 кв.м</t>
  </si>
  <si>
    <t>замена тротуарных плиток в холлах</t>
  </si>
  <si>
    <t>28 кв.м</t>
  </si>
  <si>
    <t>опломбировка ВУ</t>
  </si>
  <si>
    <t>повторная опломбировка ВУ</t>
  </si>
  <si>
    <t>Прим Водокан</t>
  </si>
  <si>
    <t>разметка  автопарковки</t>
  </si>
  <si>
    <t>примКарьер</t>
  </si>
  <si>
    <t>ремонт цокольной части фасада(ремонт входов)</t>
  </si>
  <si>
    <t>ремонт пожарного гидранта</t>
  </si>
  <si>
    <t>сан.гигиенич.исследов.воды</t>
  </si>
  <si>
    <t>центр гигиены</t>
  </si>
  <si>
    <t>укладка керамогранита на лестн. Клетке</t>
  </si>
  <si>
    <t>21,25 кв.м</t>
  </si>
  <si>
    <t xml:space="preserve"> ремонт лифта -замена отводки дверной</t>
  </si>
  <si>
    <t>10 шт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</si>
  <si>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</si>
  <si>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</si>
  <si>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</si>
  <si>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 xml:space="preserve">  Предложение Управляющей компании:   косметический ремонт  подъездов, частичная замена дверей на переходных лоджиях.Собственникам необходимо предоставить протокол общего собрания  с решением о проведении указанных ремонтных работ на доме, либо принять собственное решение и предоставить в Управляющую компанию для формирования плана текущего ремонта   на 2019 год .</t>
  </si>
  <si>
    <t>План по статье "текущий ремонт" на 2019 год.</t>
  </si>
  <si>
    <t>36571,4 кв.м</t>
  </si>
  <si>
    <t>3938,0 кв.м</t>
  </si>
  <si>
    <t xml:space="preserve"> 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</si>
  <si>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600/02 от 21.02.2019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</si>
</sst>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164" fontId="9" fillId="0" borderId="1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0" fontId="0" fillId="0" borderId="7" xfId="0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/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/>
    <xf numFmtId="0" fontId="9" fillId="0" borderId="8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8" xfId="0" applyFont="1" applyFill="1" applyBorder="1" applyAlignment="1">
      <alignment horizontal="left" wrapText="1"/>
    </xf>
    <xf numFmtId="0" fontId="9" fillId="0" borderId="2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150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10</v>
      </c>
      <c r="C3" s="24" t="s">
        <v>103</v>
      </c>
    </row>
    <row r="4" spans="1:4" ht="14.25" customHeight="1" x14ac:dyDescent="0.25">
      <c r="A4" s="22" t="s">
        <v>195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6" t="s">
        <v>12</v>
      </c>
      <c r="D9" s="97"/>
    </row>
    <row r="10" spans="1:4" s="3" customFormat="1" ht="24" customHeight="1" x14ac:dyDescent="0.25">
      <c r="A10" s="12" t="s">
        <v>2</v>
      </c>
      <c r="B10" s="15" t="s">
        <v>13</v>
      </c>
      <c r="C10" s="98" t="s">
        <v>83</v>
      </c>
      <c r="D10" s="99"/>
    </row>
    <row r="11" spans="1:4" s="3" customFormat="1" ht="15" customHeight="1" x14ac:dyDescent="0.25">
      <c r="A11" s="12" t="s">
        <v>3</v>
      </c>
      <c r="B11" s="13" t="s">
        <v>14</v>
      </c>
      <c r="C11" s="96" t="s">
        <v>15</v>
      </c>
      <c r="D11" s="97"/>
    </row>
    <row r="12" spans="1:4" s="3" customFormat="1" ht="15" customHeight="1" x14ac:dyDescent="0.25">
      <c r="A12" s="61" t="s">
        <v>4</v>
      </c>
      <c r="B12" s="62" t="s">
        <v>86</v>
      </c>
      <c r="C12" s="53" t="s">
        <v>87</v>
      </c>
      <c r="D12" s="54" t="s">
        <v>88</v>
      </c>
    </row>
    <row r="13" spans="1:4" s="3" customFormat="1" ht="15" customHeight="1" x14ac:dyDescent="0.25">
      <c r="A13" s="63"/>
      <c r="B13" s="56"/>
      <c r="C13" s="53" t="s">
        <v>89</v>
      </c>
      <c r="D13" s="54" t="s">
        <v>90</v>
      </c>
    </row>
    <row r="14" spans="1:4" s="3" customFormat="1" ht="15" customHeight="1" x14ac:dyDescent="0.25">
      <c r="A14" s="63"/>
      <c r="B14" s="56"/>
      <c r="C14" s="53" t="s">
        <v>91</v>
      </c>
      <c r="D14" s="54" t="s">
        <v>92</v>
      </c>
    </row>
    <row r="15" spans="1:4" s="3" customFormat="1" ht="15" customHeight="1" x14ac:dyDescent="0.25">
      <c r="A15" s="63"/>
      <c r="B15" s="56"/>
      <c r="C15" s="53" t="s">
        <v>93</v>
      </c>
      <c r="D15" s="54" t="s">
        <v>94</v>
      </c>
    </row>
    <row r="16" spans="1:4" s="3" customFormat="1" ht="15" customHeight="1" x14ac:dyDescent="0.25">
      <c r="A16" s="63"/>
      <c r="B16" s="56"/>
      <c r="C16" s="53" t="s">
        <v>95</v>
      </c>
      <c r="D16" s="54" t="s">
        <v>96</v>
      </c>
    </row>
    <row r="17" spans="1:4" s="3" customFormat="1" ht="15" customHeight="1" x14ac:dyDescent="0.25">
      <c r="A17" s="63"/>
      <c r="B17" s="56"/>
      <c r="C17" s="53" t="s">
        <v>97</v>
      </c>
      <c r="D17" s="54" t="s">
        <v>98</v>
      </c>
    </row>
    <row r="18" spans="1:4" s="3" customFormat="1" ht="15" customHeight="1" x14ac:dyDescent="0.25">
      <c r="A18" s="64"/>
      <c r="B18" s="55"/>
      <c r="C18" s="53" t="s">
        <v>99</v>
      </c>
      <c r="D18" s="54" t="s">
        <v>100</v>
      </c>
    </row>
    <row r="19" spans="1:4" s="3" customFormat="1" ht="14.25" customHeight="1" x14ac:dyDescent="0.25">
      <c r="A19" s="12" t="s">
        <v>5</v>
      </c>
      <c r="B19" s="13" t="s">
        <v>16</v>
      </c>
      <c r="C19" s="100" t="s">
        <v>101</v>
      </c>
      <c r="D19" s="101"/>
    </row>
    <row r="20" spans="1:4" s="3" customFormat="1" x14ac:dyDescent="0.25">
      <c r="A20" s="12" t="s">
        <v>6</v>
      </c>
      <c r="B20" s="13" t="s">
        <v>17</v>
      </c>
      <c r="C20" s="102" t="s">
        <v>54</v>
      </c>
      <c r="D20" s="103"/>
    </row>
    <row r="21" spans="1:4" s="3" customFormat="1" ht="16.5" customHeight="1" x14ac:dyDescent="0.25">
      <c r="A21" s="12" t="s">
        <v>7</v>
      </c>
      <c r="B21" s="13" t="s">
        <v>18</v>
      </c>
      <c r="C21" s="98" t="s">
        <v>19</v>
      </c>
      <c r="D21" s="99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4" t="s">
        <v>26</v>
      </c>
      <c r="B26" s="105"/>
      <c r="C26" s="105"/>
      <c r="D26" s="106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104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144</v>
      </c>
      <c r="C30" s="6" t="s">
        <v>146</v>
      </c>
      <c r="D30" s="10" t="s">
        <v>145</v>
      </c>
    </row>
    <row r="31" spans="1:4" x14ac:dyDescent="0.25">
      <c r="A31" s="20" t="s">
        <v>42</v>
      </c>
      <c r="B31" s="19"/>
      <c r="C31" s="19"/>
      <c r="D31" s="19"/>
    </row>
    <row r="32" spans="1:4" ht="13.5" customHeight="1" x14ac:dyDescent="0.25">
      <c r="A32" s="20" t="s">
        <v>43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113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122</v>
      </c>
      <c r="C35" s="6" t="s">
        <v>24</v>
      </c>
      <c r="D35" s="6" t="s">
        <v>31</v>
      </c>
    </row>
    <row r="36" spans="1:4" ht="13.5" customHeight="1" x14ac:dyDescent="0.25">
      <c r="A36" s="20" t="s">
        <v>32</v>
      </c>
      <c r="B36" s="19"/>
      <c r="C36" s="19"/>
      <c r="D36" s="19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34</v>
      </c>
      <c r="C40" s="93" t="s">
        <v>105</v>
      </c>
      <c r="D40" s="94"/>
    </row>
    <row r="41" spans="1:4" x14ac:dyDescent="0.25">
      <c r="A41" s="7">
        <v>2</v>
      </c>
      <c r="B41" s="6" t="s">
        <v>36</v>
      </c>
      <c r="C41" s="93" t="s">
        <v>106</v>
      </c>
      <c r="D41" s="94"/>
    </row>
    <row r="42" spans="1:4" ht="15" customHeight="1" x14ac:dyDescent="0.25">
      <c r="A42" s="7">
        <v>3</v>
      </c>
      <c r="B42" s="6" t="s">
        <v>37</v>
      </c>
      <c r="C42" s="93" t="s">
        <v>107</v>
      </c>
      <c r="D42" s="95"/>
    </row>
    <row r="43" spans="1:4" x14ac:dyDescent="0.25">
      <c r="A43" s="7">
        <v>4</v>
      </c>
      <c r="B43" s="6" t="s">
        <v>35</v>
      </c>
      <c r="C43" s="93" t="s">
        <v>108</v>
      </c>
      <c r="D43" s="95"/>
    </row>
    <row r="44" spans="1:4" x14ac:dyDescent="0.25">
      <c r="A44" s="7">
        <v>5</v>
      </c>
      <c r="B44" s="6" t="s">
        <v>38</v>
      </c>
      <c r="C44" s="93" t="s">
        <v>114</v>
      </c>
      <c r="D44" s="95"/>
    </row>
    <row r="45" spans="1:4" x14ac:dyDescent="0.25">
      <c r="A45" s="7">
        <v>6</v>
      </c>
      <c r="B45" s="6" t="s">
        <v>39</v>
      </c>
      <c r="C45" s="93" t="s">
        <v>192</v>
      </c>
      <c r="D45" s="94"/>
    </row>
    <row r="46" spans="1:4" ht="15" customHeight="1" x14ac:dyDescent="0.25">
      <c r="A46" s="7">
        <v>7</v>
      </c>
      <c r="B46" s="6" t="s">
        <v>40</v>
      </c>
      <c r="C46" s="93" t="s">
        <v>193</v>
      </c>
      <c r="D46" s="94"/>
    </row>
    <row r="47" spans="1:4" x14ac:dyDescent="0.25">
      <c r="A47" s="7">
        <v>8</v>
      </c>
      <c r="B47" s="6" t="s">
        <v>41</v>
      </c>
      <c r="C47" s="93" t="s">
        <v>147</v>
      </c>
      <c r="D47" s="94"/>
    </row>
    <row r="48" spans="1:4" x14ac:dyDescent="0.25">
      <c r="A48" s="7">
        <v>9</v>
      </c>
      <c r="B48" s="6" t="s">
        <v>115</v>
      </c>
      <c r="C48" s="93" t="s">
        <v>148</v>
      </c>
      <c r="D48" s="94"/>
    </row>
    <row r="49" spans="1:4" x14ac:dyDescent="0.25">
      <c r="A49" s="68"/>
      <c r="B49" s="68" t="s">
        <v>85</v>
      </c>
      <c r="C49" s="68" t="s">
        <v>109</v>
      </c>
      <c r="D49" s="6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opLeftCell="A22" workbookViewId="0">
      <selection activeCell="J43" sqref="J43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0.42578125" customWidth="1"/>
  </cols>
  <sheetData>
    <row r="1" spans="1:26" x14ac:dyDescent="0.25">
      <c r="A1" s="4" t="s">
        <v>126</v>
      </c>
      <c r="B1"/>
      <c r="C1" s="42"/>
      <c r="D1" s="42"/>
      <c r="G1" s="42"/>
      <c r="H1" s="1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6.5" customHeight="1" x14ac:dyDescent="0.25">
      <c r="A2" s="4" t="s">
        <v>187</v>
      </c>
      <c r="B2"/>
      <c r="C2" s="42"/>
      <c r="D2" s="42"/>
      <c r="G2" s="42"/>
      <c r="H2" s="1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54" customHeight="1" x14ac:dyDescent="0.25">
      <c r="A3" s="128" t="s">
        <v>61</v>
      </c>
      <c r="B3" s="135"/>
      <c r="C3" s="43" t="s">
        <v>62</v>
      </c>
      <c r="D3" s="32" t="s">
        <v>63</v>
      </c>
      <c r="E3" s="32" t="s">
        <v>64</v>
      </c>
      <c r="F3" s="32" t="s">
        <v>65</v>
      </c>
      <c r="G3" s="44" t="s">
        <v>66</v>
      </c>
      <c r="H3" s="32" t="s">
        <v>67</v>
      </c>
    </row>
    <row r="4" spans="1:26" ht="29.25" customHeight="1" x14ac:dyDescent="0.25">
      <c r="A4" s="129" t="s">
        <v>188</v>
      </c>
      <c r="B4" s="129"/>
      <c r="C4" s="74"/>
      <c r="D4" s="74">
        <v>6658.68</v>
      </c>
      <c r="E4" s="75"/>
      <c r="F4" s="76"/>
      <c r="G4" s="76"/>
      <c r="H4" s="77"/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4.25" customHeight="1" x14ac:dyDescent="0.25">
      <c r="A5" s="129" t="s">
        <v>124</v>
      </c>
      <c r="B5" s="130"/>
      <c r="C5" s="74"/>
      <c r="D5" s="74">
        <v>8516.25</v>
      </c>
      <c r="E5" s="75"/>
      <c r="F5" s="76"/>
      <c r="G5" s="76"/>
      <c r="H5" s="78"/>
      <c r="I5" s="7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4.25" customHeight="1" x14ac:dyDescent="0.25">
      <c r="A6" s="129" t="s">
        <v>125</v>
      </c>
      <c r="B6" s="130"/>
      <c r="C6" s="74"/>
      <c r="D6" s="74">
        <v>-1857.57</v>
      </c>
      <c r="E6" s="75"/>
      <c r="F6" s="76"/>
      <c r="G6" s="76"/>
      <c r="H6" s="77"/>
      <c r="I6" s="7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5.75" customHeight="1" x14ac:dyDescent="0.25">
      <c r="A7" s="141" t="s">
        <v>189</v>
      </c>
      <c r="B7" s="142"/>
      <c r="C7" s="142"/>
      <c r="D7" s="142"/>
      <c r="E7" s="142"/>
      <c r="F7" s="142"/>
      <c r="G7" s="142"/>
      <c r="H7" s="143"/>
    </row>
    <row r="8" spans="1:26" ht="17.25" customHeight="1" x14ac:dyDescent="0.25">
      <c r="A8" s="128" t="s">
        <v>68</v>
      </c>
      <c r="B8" s="136"/>
      <c r="C8" s="36">
        <v>23.38</v>
      </c>
      <c r="D8" s="33">
        <v>-1721.38</v>
      </c>
      <c r="E8" s="33">
        <f>E12+E15+E18+E24+E27</f>
        <v>10220.640000000001</v>
      </c>
      <c r="F8" s="33">
        <f>F12+F15+F18+F24+F27</f>
        <v>10518.72</v>
      </c>
      <c r="G8" s="33">
        <f>G12+G15+G18+G24+G27</f>
        <v>10518.72</v>
      </c>
      <c r="H8" s="79">
        <f>F8-E8+D8</f>
        <v>-1423.300000000002</v>
      </c>
    </row>
    <row r="9" spans="1:26" x14ac:dyDescent="0.25">
      <c r="A9" s="45" t="s">
        <v>69</v>
      </c>
      <c r="B9" s="46"/>
      <c r="C9" s="7">
        <f>C8-C10</f>
        <v>21.04</v>
      </c>
      <c r="D9" s="7">
        <v>-1610.56</v>
      </c>
      <c r="E9" s="79">
        <f>E8-E10</f>
        <v>9198.5760000000009</v>
      </c>
      <c r="F9" s="79">
        <f>F8-F10</f>
        <v>9466.848</v>
      </c>
      <c r="G9" s="79">
        <f>G8-G10</f>
        <v>9466.848</v>
      </c>
      <c r="H9" s="79">
        <f t="shared" ref="H9:H10" si="0">F9-E9+D9</f>
        <v>-1342.2880000000009</v>
      </c>
    </row>
    <row r="10" spans="1:26" x14ac:dyDescent="0.25">
      <c r="A10" s="117" t="s">
        <v>70</v>
      </c>
      <c r="B10" s="137"/>
      <c r="C10" s="7">
        <v>2.34</v>
      </c>
      <c r="D10" s="7">
        <v>-172.14</v>
      </c>
      <c r="E10" s="79">
        <f>E8*10%</f>
        <v>1022.0640000000002</v>
      </c>
      <c r="F10" s="79">
        <f>F8*10%</f>
        <v>1051.8720000000001</v>
      </c>
      <c r="G10" s="79">
        <f>G8*10%</f>
        <v>1051.8720000000001</v>
      </c>
      <c r="H10" s="79">
        <f t="shared" si="0"/>
        <v>-142.33200000000011</v>
      </c>
    </row>
    <row r="11" spans="1:26" ht="12.75" customHeight="1" x14ac:dyDescent="0.25">
      <c r="A11" s="138" t="s">
        <v>71</v>
      </c>
      <c r="B11" s="108"/>
      <c r="C11" s="108"/>
      <c r="D11" s="108"/>
      <c r="E11" s="108"/>
      <c r="F11" s="108"/>
      <c r="G11" s="108"/>
      <c r="H11" s="109"/>
    </row>
    <row r="12" spans="1:26" x14ac:dyDescent="0.25">
      <c r="A12" s="139" t="s">
        <v>110</v>
      </c>
      <c r="B12" s="140"/>
      <c r="C12" s="36">
        <v>8.64</v>
      </c>
      <c r="D12" s="33">
        <v>-273.56</v>
      </c>
      <c r="E12" s="33">
        <v>3795.88</v>
      </c>
      <c r="F12" s="33">
        <v>3911.18</v>
      </c>
      <c r="G12" s="33">
        <v>3911.18</v>
      </c>
      <c r="H12" s="79">
        <f t="shared" ref="H12:H20" si="1">F12-E12+D12</f>
        <v>-158.26000000000028</v>
      </c>
    </row>
    <row r="13" spans="1:26" x14ac:dyDescent="0.25">
      <c r="A13" s="45" t="s">
        <v>69</v>
      </c>
      <c r="B13" s="46"/>
      <c r="C13" s="7">
        <f>C12-C14</f>
        <v>7.78</v>
      </c>
      <c r="D13" s="7">
        <v>-246.21</v>
      </c>
      <c r="E13" s="79">
        <f>E12-E14</f>
        <v>3416.2919999999999</v>
      </c>
      <c r="F13" s="79">
        <f>F12-F14</f>
        <v>3520.0619999999999</v>
      </c>
      <c r="G13" s="79">
        <f>G12-G14</f>
        <v>3520.0619999999999</v>
      </c>
      <c r="H13" s="79">
        <f t="shared" si="1"/>
        <v>-142.44000000000003</v>
      </c>
    </row>
    <row r="14" spans="1:26" x14ac:dyDescent="0.25">
      <c r="A14" s="117" t="s">
        <v>70</v>
      </c>
      <c r="B14" s="118"/>
      <c r="C14" s="7">
        <v>0.86</v>
      </c>
      <c r="D14" s="7">
        <v>-27.35</v>
      </c>
      <c r="E14" s="79">
        <f>E12*10%</f>
        <v>379.58800000000002</v>
      </c>
      <c r="F14" s="79">
        <f>F12*10%</f>
        <v>391.11799999999999</v>
      </c>
      <c r="G14" s="79">
        <f>G12*10%</f>
        <v>391.11799999999999</v>
      </c>
      <c r="H14" s="79">
        <f t="shared" si="1"/>
        <v>-15.820000000000029</v>
      </c>
    </row>
    <row r="15" spans="1:26" ht="23.25" customHeight="1" x14ac:dyDescent="0.25">
      <c r="A15" s="139" t="s">
        <v>44</v>
      </c>
      <c r="B15" s="140"/>
      <c r="C15" s="36">
        <v>3.74</v>
      </c>
      <c r="D15" s="33">
        <v>-377.43</v>
      </c>
      <c r="E15" s="33">
        <v>1643.12</v>
      </c>
      <c r="F15" s="33">
        <v>1692.98</v>
      </c>
      <c r="G15" s="33">
        <v>1692.98</v>
      </c>
      <c r="H15" s="79">
        <f t="shared" si="1"/>
        <v>-327.56999999999988</v>
      </c>
    </row>
    <row r="16" spans="1:26" x14ac:dyDescent="0.25">
      <c r="A16" s="45" t="s">
        <v>69</v>
      </c>
      <c r="B16" s="46"/>
      <c r="C16" s="7">
        <f>C15-C17</f>
        <v>3.37</v>
      </c>
      <c r="D16" s="7">
        <v>-339.69</v>
      </c>
      <c r="E16" s="79">
        <f>E15-E17</f>
        <v>1478.808</v>
      </c>
      <c r="F16" s="79">
        <f>F15-F17</f>
        <v>1523.682</v>
      </c>
      <c r="G16" s="79">
        <f>G15-G17</f>
        <v>1523.682</v>
      </c>
      <c r="H16" s="79">
        <f t="shared" si="1"/>
        <v>-294.81599999999997</v>
      </c>
    </row>
    <row r="17" spans="1:9" ht="15" customHeight="1" x14ac:dyDescent="0.25">
      <c r="A17" s="117" t="s">
        <v>70</v>
      </c>
      <c r="B17" s="118"/>
      <c r="C17" s="7">
        <v>0.37</v>
      </c>
      <c r="D17" s="7">
        <v>-37.74</v>
      </c>
      <c r="E17" s="79">
        <f>E15*10%</f>
        <v>164.31200000000001</v>
      </c>
      <c r="F17" s="79">
        <f>F15*10%</f>
        <v>169.298</v>
      </c>
      <c r="G17" s="79">
        <f>G15*10%</f>
        <v>169.298</v>
      </c>
      <c r="H17" s="79">
        <f t="shared" si="1"/>
        <v>-32.754000000000012</v>
      </c>
    </row>
    <row r="18" spans="1:9" ht="14.25" customHeight="1" x14ac:dyDescent="0.25">
      <c r="A18" s="139" t="s">
        <v>131</v>
      </c>
      <c r="B18" s="140"/>
      <c r="C18" s="43">
        <v>2.63</v>
      </c>
      <c r="D18" s="33">
        <v>-251.34</v>
      </c>
      <c r="E18" s="33">
        <v>1070.77</v>
      </c>
      <c r="F18" s="33">
        <v>1103.47</v>
      </c>
      <c r="G18" s="33">
        <v>1103.47</v>
      </c>
      <c r="H18" s="79">
        <f t="shared" si="1"/>
        <v>-218.63999999999996</v>
      </c>
    </row>
    <row r="19" spans="1:9" ht="13.5" customHeight="1" x14ac:dyDescent="0.25">
      <c r="A19" s="45" t="s">
        <v>69</v>
      </c>
      <c r="B19" s="46"/>
      <c r="C19" s="7">
        <f>C18-C20</f>
        <v>2.37</v>
      </c>
      <c r="D19" s="7">
        <v>-226.19</v>
      </c>
      <c r="E19" s="79">
        <f>E18-E20</f>
        <v>963.69299999999998</v>
      </c>
      <c r="F19" s="79">
        <f>F18-F20</f>
        <v>993.12300000000005</v>
      </c>
      <c r="G19" s="79">
        <f>G18-G20</f>
        <v>993.12300000000005</v>
      </c>
      <c r="H19" s="79">
        <f t="shared" si="1"/>
        <v>-196.75999999999993</v>
      </c>
    </row>
    <row r="20" spans="1:9" ht="12.75" customHeight="1" x14ac:dyDescent="0.25">
      <c r="A20" s="117" t="s">
        <v>70</v>
      </c>
      <c r="B20" s="118"/>
      <c r="C20" s="7">
        <v>0.26</v>
      </c>
      <c r="D20" s="7">
        <v>-25.15</v>
      </c>
      <c r="E20" s="79">
        <f>E18*10%</f>
        <v>107.077</v>
      </c>
      <c r="F20" s="79">
        <f>F18*10%</f>
        <v>110.34700000000001</v>
      </c>
      <c r="G20" s="79">
        <f>G18*10%</f>
        <v>110.34700000000001</v>
      </c>
      <c r="H20" s="79">
        <f t="shared" si="1"/>
        <v>-21.879999999999988</v>
      </c>
    </row>
    <row r="21" spans="1:9" x14ac:dyDescent="0.25">
      <c r="A21" s="139" t="s">
        <v>84</v>
      </c>
      <c r="B21" s="153"/>
      <c r="C21" s="35">
        <v>1.3</v>
      </c>
      <c r="D21" s="7">
        <v>0</v>
      </c>
      <c r="E21" s="7">
        <v>0</v>
      </c>
      <c r="F21" s="7">
        <v>0</v>
      </c>
      <c r="G21" s="7">
        <v>0</v>
      </c>
      <c r="H21" s="7" t="s">
        <v>117</v>
      </c>
    </row>
    <row r="22" spans="1:9" ht="14.25" customHeight="1" x14ac:dyDescent="0.25">
      <c r="A22" s="45" t="s">
        <v>69</v>
      </c>
      <c r="B22" s="46"/>
      <c r="C22" s="7">
        <f>C21-C23</f>
        <v>1.17</v>
      </c>
      <c r="D22" s="7">
        <v>0</v>
      </c>
      <c r="E22" s="7">
        <v>0</v>
      </c>
      <c r="F22" s="7">
        <v>0</v>
      </c>
      <c r="G22" s="7">
        <v>0</v>
      </c>
      <c r="H22" s="7">
        <f t="shared" ref="H22:H30" si="2">F22-E22+D22</f>
        <v>0</v>
      </c>
    </row>
    <row r="23" spans="1:9" ht="14.25" customHeight="1" x14ac:dyDescent="0.25">
      <c r="A23" s="117" t="s">
        <v>70</v>
      </c>
      <c r="B23" s="137"/>
      <c r="C23" s="7">
        <v>0.13</v>
      </c>
      <c r="D23" s="7">
        <v>0</v>
      </c>
      <c r="E23" s="7">
        <v>0</v>
      </c>
      <c r="F23" s="7">
        <v>0</v>
      </c>
      <c r="G23" s="7">
        <v>0</v>
      </c>
      <c r="H23" s="7">
        <f t="shared" si="2"/>
        <v>0</v>
      </c>
    </row>
    <row r="24" spans="1:9" ht="14.25" customHeight="1" x14ac:dyDescent="0.25">
      <c r="A24" s="10" t="s">
        <v>111</v>
      </c>
      <c r="B24" s="47"/>
      <c r="C24" s="35">
        <v>4.58</v>
      </c>
      <c r="D24" s="7">
        <v>-462.17</v>
      </c>
      <c r="E24" s="7">
        <v>2005.76</v>
      </c>
      <c r="F24" s="7">
        <v>2066.94</v>
      </c>
      <c r="G24" s="7">
        <v>2066.94</v>
      </c>
      <c r="H24" s="79">
        <f t="shared" si="2"/>
        <v>-400.98999999999995</v>
      </c>
    </row>
    <row r="25" spans="1:9" ht="14.25" customHeight="1" x14ac:dyDescent="0.25">
      <c r="A25" s="45" t="s">
        <v>69</v>
      </c>
      <c r="B25" s="46"/>
      <c r="C25" s="7">
        <f>C24-C26</f>
        <v>4.12</v>
      </c>
      <c r="D25" s="7">
        <v>-415.96</v>
      </c>
      <c r="E25" s="79">
        <f>E24-E26</f>
        <v>1805.184</v>
      </c>
      <c r="F25" s="79">
        <f>F24-F26</f>
        <v>1860.2460000000001</v>
      </c>
      <c r="G25" s="79">
        <f>G24-G26</f>
        <v>1860.2460000000001</v>
      </c>
      <c r="H25" s="79">
        <f t="shared" si="2"/>
        <v>-360.89799999999985</v>
      </c>
    </row>
    <row r="26" spans="1:9" x14ac:dyDescent="0.25">
      <c r="A26" s="117" t="s">
        <v>70</v>
      </c>
      <c r="B26" s="118"/>
      <c r="C26" s="7">
        <v>0.46</v>
      </c>
      <c r="D26" s="7">
        <v>-46.21</v>
      </c>
      <c r="E26" s="79">
        <f>E24*10%</f>
        <v>200.57600000000002</v>
      </c>
      <c r="F26" s="79">
        <f>F24*10%</f>
        <v>206.69400000000002</v>
      </c>
      <c r="G26" s="79">
        <f>G24*10%</f>
        <v>206.69400000000002</v>
      </c>
      <c r="H26" s="79">
        <f t="shared" si="2"/>
        <v>-40.092000000000006</v>
      </c>
    </row>
    <row r="27" spans="1:9" ht="14.25" customHeight="1" x14ac:dyDescent="0.25">
      <c r="A27" s="122" t="s">
        <v>45</v>
      </c>
      <c r="B27" s="123"/>
      <c r="C27" s="155">
        <v>3.79</v>
      </c>
      <c r="D27" s="144">
        <v>-356.85</v>
      </c>
      <c r="E27" s="144">
        <v>1705.11</v>
      </c>
      <c r="F27" s="144">
        <v>1744.15</v>
      </c>
      <c r="G27" s="144">
        <v>1744.15</v>
      </c>
      <c r="H27" s="79">
        <f t="shared" si="2"/>
        <v>-317.80999999999983</v>
      </c>
    </row>
    <row r="28" spans="1:9" ht="0.75" hidden="1" customHeight="1" x14ac:dyDescent="0.25">
      <c r="A28" s="124"/>
      <c r="B28" s="125"/>
      <c r="C28" s="156"/>
      <c r="D28" s="145"/>
      <c r="E28" s="145"/>
      <c r="F28" s="145"/>
      <c r="G28" s="145"/>
      <c r="H28" s="79">
        <f t="shared" si="2"/>
        <v>0</v>
      </c>
    </row>
    <row r="29" spans="1:9" x14ac:dyDescent="0.25">
      <c r="A29" s="45" t="s">
        <v>69</v>
      </c>
      <c r="B29" s="46"/>
      <c r="C29" s="7">
        <f>C27-C30</f>
        <v>3.41</v>
      </c>
      <c r="D29" s="7">
        <f>D27-D30</f>
        <v>-321.16000000000003</v>
      </c>
      <c r="E29" s="79">
        <f>E27-E30</f>
        <v>1534.6</v>
      </c>
      <c r="F29" s="79">
        <f>F27-F30</f>
        <v>1569.73</v>
      </c>
      <c r="G29" s="79">
        <f>G27-G30</f>
        <v>1569.73</v>
      </c>
      <c r="H29" s="79">
        <f t="shared" si="2"/>
        <v>-286.02999999999992</v>
      </c>
    </row>
    <row r="30" spans="1:9" x14ac:dyDescent="0.25">
      <c r="A30" s="117" t="s">
        <v>70</v>
      </c>
      <c r="B30" s="118"/>
      <c r="C30" s="7">
        <v>0.38</v>
      </c>
      <c r="D30" s="7">
        <v>-35.69</v>
      </c>
      <c r="E30" s="79">
        <v>170.51</v>
      </c>
      <c r="F30" s="79">
        <v>174.42</v>
      </c>
      <c r="G30" s="79">
        <v>174.42</v>
      </c>
      <c r="H30" s="79">
        <f t="shared" si="2"/>
        <v>-31.78</v>
      </c>
    </row>
    <row r="31" spans="1:9" ht="8.25" customHeight="1" x14ac:dyDescent="0.25">
      <c r="A31" s="59"/>
      <c r="B31" s="58"/>
      <c r="C31" s="7"/>
      <c r="D31" s="7"/>
      <c r="E31" s="7"/>
      <c r="F31" s="7"/>
      <c r="G31" s="57"/>
      <c r="H31" s="7"/>
    </row>
    <row r="32" spans="1:9" ht="15" customHeight="1" x14ac:dyDescent="0.25">
      <c r="A32" s="128" t="s">
        <v>46</v>
      </c>
      <c r="B32" s="109"/>
      <c r="C32" s="35">
        <v>7.63</v>
      </c>
      <c r="D32" s="35">
        <v>7447.49</v>
      </c>
      <c r="E32" s="35">
        <v>3352.15</v>
      </c>
      <c r="F32" s="35">
        <v>3453.97</v>
      </c>
      <c r="G32" s="65">
        <f>G33+G34</f>
        <v>2250.42</v>
      </c>
      <c r="H32" s="35">
        <f>F32-E32+D32+F32-G32</f>
        <v>8752.8599999999988</v>
      </c>
      <c r="I32" s="92"/>
    </row>
    <row r="33" spans="1:10" ht="15.75" customHeight="1" x14ac:dyDescent="0.25">
      <c r="A33" s="45" t="s">
        <v>72</v>
      </c>
      <c r="B33" s="46"/>
      <c r="C33" s="7">
        <v>6.87</v>
      </c>
      <c r="D33" s="35">
        <v>7482.15</v>
      </c>
      <c r="E33" s="79">
        <f>E32-E34</f>
        <v>3016.9349999999999</v>
      </c>
      <c r="F33" s="79">
        <f>F32-F34</f>
        <v>3108.5729999999999</v>
      </c>
      <c r="G33" s="66">
        <v>1905.02</v>
      </c>
      <c r="H33" s="79">
        <f t="shared" ref="H33:H34" si="3">F33-E33+D33+F33-G33</f>
        <v>8777.3409999999985</v>
      </c>
    </row>
    <row r="34" spans="1:10" ht="12.75" customHeight="1" x14ac:dyDescent="0.25">
      <c r="A34" s="117" t="s">
        <v>70</v>
      </c>
      <c r="B34" s="118"/>
      <c r="C34" s="7">
        <v>0.76</v>
      </c>
      <c r="D34" s="7">
        <v>-34.659999999999997</v>
      </c>
      <c r="E34" s="79">
        <f>E32*10%</f>
        <v>335.21500000000003</v>
      </c>
      <c r="F34" s="79">
        <f>F32*10%</f>
        <v>345.39699999999999</v>
      </c>
      <c r="G34" s="7">
        <v>345.4</v>
      </c>
      <c r="H34" s="79">
        <f t="shared" si="3"/>
        <v>-24.480999999999995</v>
      </c>
    </row>
    <row r="35" spans="1:10" ht="12.75" customHeight="1" x14ac:dyDescent="0.25">
      <c r="A35" s="85"/>
      <c r="B35" s="86"/>
      <c r="C35" s="7"/>
      <c r="D35" s="7"/>
      <c r="E35" s="79"/>
      <c r="F35" s="79"/>
      <c r="G35" s="84"/>
      <c r="H35" s="79"/>
    </row>
    <row r="36" spans="1:10" ht="12.75" customHeight="1" x14ac:dyDescent="0.25">
      <c r="A36" s="133" t="s">
        <v>137</v>
      </c>
      <c r="B36" s="134"/>
      <c r="C36" s="7"/>
      <c r="D36" s="89">
        <v>-136.19</v>
      </c>
      <c r="E36" s="87">
        <f>E38+E39+E40+E41</f>
        <v>827.41000000000008</v>
      </c>
      <c r="F36" s="87">
        <f>F38+F39+F40+F41</f>
        <v>833.83</v>
      </c>
      <c r="G36" s="88">
        <v>833.83</v>
      </c>
      <c r="H36" s="35">
        <f>F36-E36+D36+F36-G36</f>
        <v>-129.7700000000001</v>
      </c>
    </row>
    <row r="37" spans="1:10" ht="12.75" customHeight="1" x14ac:dyDescent="0.25">
      <c r="A37" s="45" t="s">
        <v>138</v>
      </c>
      <c r="B37" s="82"/>
      <c r="C37" s="7"/>
      <c r="D37" s="7"/>
      <c r="E37" s="79"/>
      <c r="F37" s="79"/>
      <c r="G37" s="81"/>
      <c r="H37" s="79"/>
    </row>
    <row r="38" spans="1:10" ht="12.75" customHeight="1" x14ac:dyDescent="0.25">
      <c r="A38" s="157" t="s">
        <v>139</v>
      </c>
      <c r="B38" s="158"/>
      <c r="C38" s="7"/>
      <c r="D38" s="7">
        <v>-7.22</v>
      </c>
      <c r="E38" s="79">
        <v>57.98</v>
      </c>
      <c r="F38" s="79">
        <v>56.94</v>
      </c>
      <c r="G38" s="79">
        <v>56.94</v>
      </c>
      <c r="H38" s="35">
        <f t="shared" ref="H38:H41" si="4">F38-E38+D38+F38-G38</f>
        <v>-8.259999999999998</v>
      </c>
    </row>
    <row r="39" spans="1:10" ht="12.75" customHeight="1" x14ac:dyDescent="0.25">
      <c r="A39" s="157" t="s">
        <v>141</v>
      </c>
      <c r="B39" s="158"/>
      <c r="C39" s="7"/>
      <c r="D39" s="7">
        <v>-31.49</v>
      </c>
      <c r="E39" s="79">
        <v>55.71</v>
      </c>
      <c r="F39" s="79">
        <v>72.41</v>
      </c>
      <c r="G39" s="79">
        <v>72.41</v>
      </c>
      <c r="H39" s="35">
        <f t="shared" si="4"/>
        <v>-14.790000000000006</v>
      </c>
    </row>
    <row r="40" spans="1:10" ht="12.75" customHeight="1" x14ac:dyDescent="0.25">
      <c r="A40" s="157" t="s">
        <v>142</v>
      </c>
      <c r="B40" s="158"/>
      <c r="C40" s="7"/>
      <c r="D40" s="7">
        <v>-92.6</v>
      </c>
      <c r="E40" s="79">
        <v>658.28</v>
      </c>
      <c r="F40" s="79">
        <v>651.25</v>
      </c>
      <c r="G40" s="79">
        <v>651.25</v>
      </c>
      <c r="H40" s="35">
        <f t="shared" si="4"/>
        <v>-99.63</v>
      </c>
    </row>
    <row r="41" spans="1:10" ht="12.75" customHeight="1" x14ac:dyDescent="0.25">
      <c r="A41" s="157" t="s">
        <v>140</v>
      </c>
      <c r="B41" s="158"/>
      <c r="C41" s="7"/>
      <c r="D41" s="7">
        <v>-4.88</v>
      </c>
      <c r="E41" s="79">
        <v>55.44</v>
      </c>
      <c r="F41" s="79">
        <v>53.23</v>
      </c>
      <c r="G41" s="79">
        <v>53.23</v>
      </c>
      <c r="H41" s="35">
        <f t="shared" si="4"/>
        <v>-7.0900000000000034</v>
      </c>
    </row>
    <row r="42" spans="1:10" ht="14.25" customHeight="1" x14ac:dyDescent="0.25">
      <c r="A42" s="120" t="s">
        <v>129</v>
      </c>
      <c r="B42" s="121"/>
      <c r="C42" s="7"/>
      <c r="D42" s="7"/>
      <c r="E42" s="83">
        <f>E8+E32+E36</f>
        <v>14400.2</v>
      </c>
      <c r="F42" s="83">
        <f t="shared" ref="F42:G42" si="5">F8+F32+F36</f>
        <v>14806.519999999999</v>
      </c>
      <c r="G42" s="83">
        <f t="shared" si="5"/>
        <v>13602.97</v>
      </c>
      <c r="H42" s="7"/>
    </row>
    <row r="43" spans="1:10" ht="14.25" customHeight="1" x14ac:dyDescent="0.25">
      <c r="A43" s="154" t="s">
        <v>116</v>
      </c>
      <c r="B43" s="127"/>
      <c r="C43" s="7"/>
      <c r="D43" s="7"/>
      <c r="E43" s="7"/>
      <c r="F43" s="7"/>
      <c r="G43" s="60"/>
      <c r="H43" s="7"/>
      <c r="J43" t="s">
        <v>194</v>
      </c>
    </row>
    <row r="44" spans="1:10" ht="15" hidden="1" customHeight="1" x14ac:dyDescent="0.25">
      <c r="A44" s="126" t="s">
        <v>47</v>
      </c>
      <c r="B44" s="127"/>
      <c r="C44" s="7">
        <v>5.27</v>
      </c>
      <c r="D44" s="7"/>
      <c r="E44" s="7"/>
      <c r="F44" s="7"/>
      <c r="G44" s="60"/>
      <c r="H44" s="7"/>
    </row>
    <row r="45" spans="1:10" ht="12" customHeight="1" x14ac:dyDescent="0.25">
      <c r="A45" s="122" t="s">
        <v>121</v>
      </c>
      <c r="B45" s="123"/>
      <c r="C45" s="115"/>
      <c r="D45" s="115">
        <v>1068.76</v>
      </c>
      <c r="E45" s="115">
        <v>356.86</v>
      </c>
      <c r="F45" s="115">
        <v>346.07</v>
      </c>
      <c r="G45" s="115">
        <v>58.83</v>
      </c>
      <c r="H45" s="113">
        <f>F45-E45+D45+F45-G45</f>
        <v>1345.21</v>
      </c>
    </row>
    <row r="46" spans="1:10" ht="9.75" customHeight="1" x14ac:dyDescent="0.25">
      <c r="A46" s="124"/>
      <c r="B46" s="125"/>
      <c r="C46" s="116"/>
      <c r="D46" s="116"/>
      <c r="E46" s="116"/>
      <c r="F46" s="116"/>
      <c r="G46" s="116"/>
      <c r="H46" s="114"/>
      <c r="I46" s="92"/>
    </row>
    <row r="47" spans="1:10" ht="13.5" customHeight="1" x14ac:dyDescent="0.25">
      <c r="A47" s="45" t="s">
        <v>72</v>
      </c>
      <c r="B47" s="46"/>
      <c r="C47" s="72"/>
      <c r="D47" s="72">
        <v>1069.92</v>
      </c>
      <c r="E47" s="72">
        <f t="shared" ref="E47:F47" si="6">E45-E48</f>
        <v>296.19</v>
      </c>
      <c r="F47" s="72">
        <f t="shared" si="6"/>
        <v>287.53999999999996</v>
      </c>
      <c r="G47" s="72">
        <v>0</v>
      </c>
      <c r="H47" s="79">
        <f>F47-E47+D47+F47</f>
        <v>1348.81</v>
      </c>
    </row>
    <row r="48" spans="1:10" ht="15.75" customHeight="1" x14ac:dyDescent="0.25">
      <c r="A48" s="126" t="s">
        <v>136</v>
      </c>
      <c r="B48" s="127"/>
      <c r="C48" s="7"/>
      <c r="D48" s="7">
        <v>-0.9</v>
      </c>
      <c r="E48" s="7">
        <v>60.67</v>
      </c>
      <c r="F48" s="7">
        <v>58.53</v>
      </c>
      <c r="G48" s="7">
        <v>58.83</v>
      </c>
      <c r="H48" s="79">
        <f>F48-E48+D48+F48-G48</f>
        <v>-3.3399999999999963</v>
      </c>
    </row>
    <row r="49" spans="1:26" ht="15" customHeight="1" x14ac:dyDescent="0.25">
      <c r="A49" s="131" t="s">
        <v>127</v>
      </c>
      <c r="B49" s="132"/>
      <c r="C49" s="33"/>
      <c r="D49" s="33"/>
      <c r="E49" s="36">
        <f>E45</f>
        <v>356.86</v>
      </c>
      <c r="F49" s="36">
        <f t="shared" ref="F49:G49" si="7">F45</f>
        <v>346.07</v>
      </c>
      <c r="G49" s="36">
        <f t="shared" si="7"/>
        <v>58.83</v>
      </c>
      <c r="H49" s="33"/>
    </row>
    <row r="50" spans="1:26" ht="14.25" customHeight="1" x14ac:dyDescent="0.25">
      <c r="A50" s="73" t="s">
        <v>128</v>
      </c>
      <c r="B50" s="80"/>
      <c r="C50" s="33"/>
      <c r="D50" s="33"/>
      <c r="E50" s="36">
        <f>E42+E49</f>
        <v>14757.060000000001</v>
      </c>
      <c r="F50" s="36">
        <f t="shared" ref="F50:G50" si="8">F42+F49</f>
        <v>15152.589999999998</v>
      </c>
      <c r="G50" s="36">
        <f t="shared" si="8"/>
        <v>13661.8</v>
      </c>
      <c r="H50" s="33"/>
    </row>
    <row r="51" spans="1:26" ht="18" customHeight="1" x14ac:dyDescent="0.25">
      <c r="A51" s="129" t="s">
        <v>130</v>
      </c>
      <c r="B51" s="132"/>
      <c r="C51" s="33"/>
      <c r="D51" s="33">
        <v>6658.68</v>
      </c>
      <c r="E51" s="36"/>
      <c r="F51" s="36"/>
      <c r="G51" s="33"/>
      <c r="H51" s="33">
        <f>F50-E50+D51+F50-G50</f>
        <v>8544.9999999999964</v>
      </c>
      <c r="I51" s="92"/>
    </row>
    <row r="52" spans="1:26" ht="25.5" customHeight="1" x14ac:dyDescent="0.25">
      <c r="A52" s="129" t="s">
        <v>123</v>
      </c>
      <c r="B52" s="129"/>
      <c r="C52" s="74"/>
      <c r="D52" s="74"/>
      <c r="E52" s="75"/>
      <c r="F52" s="76"/>
      <c r="G52" s="76"/>
      <c r="H52" s="75">
        <f>H53+H54</f>
        <v>8544.9999999999982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8" customHeight="1" x14ac:dyDescent="0.25">
      <c r="A53" s="129" t="s">
        <v>124</v>
      </c>
      <c r="B53" s="130"/>
      <c r="C53" s="74"/>
      <c r="D53" s="74"/>
      <c r="E53" s="75"/>
      <c r="F53" s="76"/>
      <c r="G53" s="76"/>
      <c r="H53" s="75">
        <f>H32+H45</f>
        <v>10098.07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8.75" customHeight="1" x14ac:dyDescent="0.25">
      <c r="A54" s="129" t="s">
        <v>125</v>
      </c>
      <c r="B54" s="112"/>
      <c r="C54" s="74"/>
      <c r="D54" s="74"/>
      <c r="E54" s="75"/>
      <c r="F54" s="76"/>
      <c r="G54" s="76"/>
      <c r="H54" s="75">
        <f>H8+H36</f>
        <v>-1553.070000000002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6.75" customHeight="1" x14ac:dyDescent="0.25">
      <c r="A55" s="119"/>
      <c r="B55" s="119"/>
      <c r="C55" s="119"/>
      <c r="D55" s="119"/>
      <c r="E55" s="119"/>
      <c r="F55" s="119"/>
      <c r="G55" s="119"/>
      <c r="H55" s="119"/>
    </row>
    <row r="56" spans="1:26" ht="14.25" hidden="1" customHeight="1" x14ac:dyDescent="0.25">
      <c r="A56" s="119"/>
      <c r="B56" s="119"/>
      <c r="C56" s="119"/>
      <c r="D56" s="119"/>
      <c r="E56" s="119"/>
      <c r="F56" s="119"/>
      <c r="G56" s="119"/>
      <c r="H56" s="119"/>
    </row>
    <row r="57" spans="1:26" ht="14.25" customHeight="1" x14ac:dyDescent="0.25">
      <c r="A57" s="67"/>
      <c r="B57" s="67"/>
      <c r="C57" s="67"/>
      <c r="D57" s="67"/>
      <c r="E57" s="67"/>
      <c r="F57" s="67"/>
      <c r="G57" s="67"/>
      <c r="H57" s="67"/>
    </row>
    <row r="58" spans="1:26" x14ac:dyDescent="0.25">
      <c r="A58" s="21" t="s">
        <v>151</v>
      </c>
      <c r="D58" s="23"/>
      <c r="E58" s="23"/>
      <c r="F58" s="23"/>
      <c r="G58" s="23"/>
    </row>
    <row r="59" spans="1:26" x14ac:dyDescent="0.25">
      <c r="A59" s="148" t="s">
        <v>56</v>
      </c>
      <c r="B59" s="118"/>
      <c r="C59" s="118"/>
      <c r="D59" s="149"/>
      <c r="E59" s="37" t="s">
        <v>57</v>
      </c>
      <c r="F59" s="37" t="s">
        <v>58</v>
      </c>
      <c r="G59" s="37" t="s">
        <v>118</v>
      </c>
      <c r="H59" s="6" t="s">
        <v>119</v>
      </c>
    </row>
    <row r="60" spans="1:26" x14ac:dyDescent="0.25">
      <c r="A60" s="107" t="s">
        <v>152</v>
      </c>
      <c r="B60" s="108"/>
      <c r="C60" s="108"/>
      <c r="D60" s="109"/>
      <c r="E60" s="38">
        <v>43374</v>
      </c>
      <c r="F60" s="37" t="s">
        <v>153</v>
      </c>
      <c r="G60" s="39">
        <v>819.94</v>
      </c>
      <c r="H60" s="6" t="s">
        <v>133</v>
      </c>
    </row>
    <row r="61" spans="1:26" x14ac:dyDescent="0.25">
      <c r="A61" s="107" t="s">
        <v>154</v>
      </c>
      <c r="B61" s="108"/>
      <c r="C61" s="108"/>
      <c r="D61" s="109"/>
      <c r="E61" s="38">
        <v>43435</v>
      </c>
      <c r="F61" s="37" t="s">
        <v>149</v>
      </c>
      <c r="G61" s="39">
        <v>53.59</v>
      </c>
      <c r="H61" s="6" t="s">
        <v>143</v>
      </c>
    </row>
    <row r="62" spans="1:26" x14ac:dyDescent="0.25">
      <c r="A62" s="107" t="s">
        <v>155</v>
      </c>
      <c r="B62" s="108"/>
      <c r="C62" s="108"/>
      <c r="D62" s="109"/>
      <c r="E62" s="38">
        <v>43160</v>
      </c>
      <c r="F62" s="37" t="s">
        <v>149</v>
      </c>
      <c r="G62" s="39">
        <v>3</v>
      </c>
      <c r="H62" s="6" t="s">
        <v>143</v>
      </c>
    </row>
    <row r="63" spans="1:26" ht="15.75" customHeight="1" x14ac:dyDescent="0.25">
      <c r="A63" s="110" t="s">
        <v>157</v>
      </c>
      <c r="B63" s="111"/>
      <c r="C63" s="111"/>
      <c r="D63" s="112"/>
      <c r="E63" s="38">
        <v>43282</v>
      </c>
      <c r="F63" s="37" t="s">
        <v>132</v>
      </c>
      <c r="G63" s="39">
        <v>5.82</v>
      </c>
      <c r="H63" s="6" t="s">
        <v>156</v>
      </c>
    </row>
    <row r="64" spans="1:26" x14ac:dyDescent="0.25">
      <c r="A64" s="107" t="s">
        <v>158</v>
      </c>
      <c r="B64" s="108"/>
      <c r="C64" s="108"/>
      <c r="D64" s="109"/>
      <c r="E64" s="38">
        <v>43374</v>
      </c>
      <c r="F64" s="37" t="s">
        <v>132</v>
      </c>
      <c r="G64" s="39">
        <v>4.29</v>
      </c>
      <c r="H64" s="6" t="s">
        <v>159</v>
      </c>
      <c r="I64" s="19"/>
    </row>
    <row r="65" spans="1:9" x14ac:dyDescent="0.25">
      <c r="A65" s="107" t="s">
        <v>160</v>
      </c>
      <c r="B65" s="108"/>
      <c r="C65" s="108"/>
      <c r="D65" s="109"/>
      <c r="E65" s="38">
        <v>43405</v>
      </c>
      <c r="F65" s="37" t="s">
        <v>161</v>
      </c>
      <c r="G65" s="39">
        <v>83.86</v>
      </c>
      <c r="H65" s="6" t="s">
        <v>159</v>
      </c>
      <c r="I65" s="19"/>
    </row>
    <row r="66" spans="1:9" x14ac:dyDescent="0.25">
      <c r="A66" s="107" t="s">
        <v>160</v>
      </c>
      <c r="B66" s="108"/>
      <c r="C66" s="108"/>
      <c r="D66" s="109"/>
      <c r="E66" s="38">
        <v>43282</v>
      </c>
      <c r="F66" s="37" t="s">
        <v>162</v>
      </c>
      <c r="G66" s="39">
        <v>72.92</v>
      </c>
      <c r="H66" s="6" t="s">
        <v>135</v>
      </c>
      <c r="I66" s="19"/>
    </row>
    <row r="67" spans="1:9" x14ac:dyDescent="0.25">
      <c r="A67" s="107" t="s">
        <v>163</v>
      </c>
      <c r="B67" s="108"/>
      <c r="C67" s="108"/>
      <c r="D67" s="109"/>
      <c r="E67" s="38">
        <v>43221</v>
      </c>
      <c r="F67" s="37" t="s">
        <v>149</v>
      </c>
      <c r="G67" s="39">
        <v>77.63</v>
      </c>
      <c r="H67" s="6" t="s">
        <v>164</v>
      </c>
      <c r="I67" s="19"/>
    </row>
    <row r="68" spans="1:9" x14ac:dyDescent="0.25">
      <c r="A68" s="107" t="s">
        <v>165</v>
      </c>
      <c r="B68" s="108"/>
      <c r="C68" s="108"/>
      <c r="D68" s="109"/>
      <c r="E68" s="38">
        <v>43132</v>
      </c>
      <c r="F68" s="37" t="s">
        <v>166</v>
      </c>
      <c r="G68" s="39">
        <v>133</v>
      </c>
      <c r="H68" s="6" t="s">
        <v>143</v>
      </c>
      <c r="I68" s="19"/>
    </row>
    <row r="69" spans="1:9" x14ac:dyDescent="0.25">
      <c r="A69" s="107" t="s">
        <v>167</v>
      </c>
      <c r="B69" s="108"/>
      <c r="C69" s="108"/>
      <c r="D69" s="109"/>
      <c r="E69" s="38">
        <v>43101</v>
      </c>
      <c r="F69" s="37" t="s">
        <v>149</v>
      </c>
      <c r="G69" s="39">
        <v>29.45</v>
      </c>
      <c r="H69" s="6" t="s">
        <v>168</v>
      </c>
      <c r="I69" s="19"/>
    </row>
    <row r="70" spans="1:9" x14ac:dyDescent="0.25">
      <c r="A70" s="107" t="s">
        <v>169</v>
      </c>
      <c r="B70" s="108"/>
      <c r="C70" s="108"/>
      <c r="D70" s="109"/>
      <c r="E70" s="38">
        <v>43344</v>
      </c>
      <c r="F70" s="37">
        <v>1</v>
      </c>
      <c r="G70" s="39">
        <v>18</v>
      </c>
      <c r="H70" s="6" t="s">
        <v>170</v>
      </c>
      <c r="I70" s="19"/>
    </row>
    <row r="71" spans="1:9" x14ac:dyDescent="0.25">
      <c r="A71" s="107" t="s">
        <v>179</v>
      </c>
      <c r="B71" s="108"/>
      <c r="C71" s="108"/>
      <c r="D71" s="109"/>
      <c r="E71" s="38">
        <v>43405</v>
      </c>
      <c r="F71" s="37" t="s">
        <v>171</v>
      </c>
      <c r="G71" s="39">
        <v>195.26</v>
      </c>
      <c r="H71" s="6" t="s">
        <v>133</v>
      </c>
      <c r="I71" s="19"/>
    </row>
    <row r="72" spans="1:9" x14ac:dyDescent="0.25">
      <c r="A72" s="107" t="s">
        <v>172</v>
      </c>
      <c r="B72" s="108"/>
      <c r="C72" s="108"/>
      <c r="D72" s="109"/>
      <c r="E72" s="38">
        <v>43374</v>
      </c>
      <c r="F72" s="37" t="s">
        <v>173</v>
      </c>
      <c r="G72" s="39">
        <v>74.88</v>
      </c>
      <c r="H72" s="6" t="s">
        <v>133</v>
      </c>
      <c r="I72" s="19"/>
    </row>
    <row r="73" spans="1:9" ht="15.75" customHeight="1" x14ac:dyDescent="0.25">
      <c r="A73" s="110" t="s">
        <v>174</v>
      </c>
      <c r="B73" s="111"/>
      <c r="C73" s="111"/>
      <c r="D73" s="112"/>
      <c r="E73" s="38">
        <v>43160</v>
      </c>
      <c r="F73" s="37">
        <v>1</v>
      </c>
      <c r="G73" s="39">
        <v>0.45</v>
      </c>
      <c r="H73" s="6" t="s">
        <v>135</v>
      </c>
      <c r="I73" s="19"/>
    </row>
    <row r="74" spans="1:9" ht="15.75" customHeight="1" x14ac:dyDescent="0.25">
      <c r="A74" s="110" t="s">
        <v>175</v>
      </c>
      <c r="B74" s="111"/>
      <c r="C74" s="111"/>
      <c r="D74" s="112"/>
      <c r="E74" s="38">
        <v>43435</v>
      </c>
      <c r="F74" s="37">
        <v>1</v>
      </c>
      <c r="G74" s="39">
        <v>0.89</v>
      </c>
      <c r="H74" s="6" t="s">
        <v>176</v>
      </c>
      <c r="I74" s="19"/>
    </row>
    <row r="75" spans="1:9" ht="15.75" customHeight="1" x14ac:dyDescent="0.25">
      <c r="A75" s="110" t="s">
        <v>177</v>
      </c>
      <c r="B75" s="111"/>
      <c r="C75" s="111"/>
      <c r="D75" s="112"/>
      <c r="E75" s="38">
        <v>43252</v>
      </c>
      <c r="F75" s="37" t="s">
        <v>149</v>
      </c>
      <c r="G75" s="39">
        <v>205.17</v>
      </c>
      <c r="H75" s="6" t="s">
        <v>178</v>
      </c>
      <c r="I75" s="19"/>
    </row>
    <row r="76" spans="1:9" ht="15.75" customHeight="1" x14ac:dyDescent="0.25">
      <c r="A76" s="110" t="s">
        <v>180</v>
      </c>
      <c r="B76" s="111"/>
      <c r="C76" s="111"/>
      <c r="D76" s="112"/>
      <c r="E76" s="38">
        <v>43191</v>
      </c>
      <c r="F76" s="37" t="s">
        <v>149</v>
      </c>
      <c r="G76" s="39">
        <v>8.11</v>
      </c>
      <c r="H76" s="6" t="s">
        <v>135</v>
      </c>
      <c r="I76" s="19"/>
    </row>
    <row r="77" spans="1:9" ht="15.75" customHeight="1" x14ac:dyDescent="0.25">
      <c r="A77" s="110" t="s">
        <v>181</v>
      </c>
      <c r="B77" s="111"/>
      <c r="C77" s="111"/>
      <c r="D77" s="112"/>
      <c r="E77" s="38">
        <v>43374</v>
      </c>
      <c r="F77" s="37" t="s">
        <v>149</v>
      </c>
      <c r="G77" s="39">
        <v>3.87</v>
      </c>
      <c r="H77" s="6" t="s">
        <v>182</v>
      </c>
      <c r="I77" s="19"/>
    </row>
    <row r="78" spans="1:9" ht="15.75" customHeight="1" x14ac:dyDescent="0.25">
      <c r="A78" s="110" t="s">
        <v>183</v>
      </c>
      <c r="B78" s="111"/>
      <c r="C78" s="111"/>
      <c r="D78" s="112"/>
      <c r="E78" s="38">
        <v>43435</v>
      </c>
      <c r="F78" s="37" t="s">
        <v>184</v>
      </c>
      <c r="G78" s="39">
        <v>86.89</v>
      </c>
      <c r="H78" s="6" t="s">
        <v>133</v>
      </c>
      <c r="I78" s="19"/>
    </row>
    <row r="79" spans="1:9" ht="15.75" customHeight="1" x14ac:dyDescent="0.25">
      <c r="A79" s="110" t="s">
        <v>185</v>
      </c>
      <c r="B79" s="111"/>
      <c r="C79" s="111"/>
      <c r="D79" s="112"/>
      <c r="E79" s="38">
        <v>43435</v>
      </c>
      <c r="F79" s="37" t="s">
        <v>186</v>
      </c>
      <c r="G79" s="39">
        <v>28</v>
      </c>
      <c r="H79" s="6" t="s">
        <v>164</v>
      </c>
      <c r="I79" s="19"/>
    </row>
    <row r="80" spans="1:9" x14ac:dyDescent="0.25">
      <c r="A80" s="107" t="s">
        <v>134</v>
      </c>
      <c r="B80" s="108"/>
      <c r="C80" s="108"/>
      <c r="D80" s="109"/>
      <c r="E80" s="38"/>
      <c r="F80" s="37"/>
      <c r="G80" s="39">
        <f>SUM(G60:G79)</f>
        <v>1905.0200000000004</v>
      </c>
      <c r="H80" s="6"/>
      <c r="I80" s="19"/>
    </row>
    <row r="81" spans="1:7" x14ac:dyDescent="0.25">
      <c r="A81" s="21" t="s">
        <v>48</v>
      </c>
      <c r="D81" s="23"/>
      <c r="E81" s="23"/>
      <c r="F81" s="23"/>
      <c r="G81" s="23"/>
    </row>
    <row r="82" spans="1:7" x14ac:dyDescent="0.25">
      <c r="A82" s="21" t="s">
        <v>49</v>
      </c>
      <c r="D82" s="23"/>
      <c r="E82" s="23"/>
      <c r="F82" s="23"/>
      <c r="G82" s="23"/>
    </row>
    <row r="83" spans="1:7" ht="23.25" customHeight="1" x14ac:dyDescent="0.25">
      <c r="A83" s="148" t="s">
        <v>59</v>
      </c>
      <c r="B83" s="118"/>
      <c r="C83" s="118"/>
      <c r="D83" s="118"/>
      <c r="E83" s="149"/>
      <c r="F83" s="41" t="s">
        <v>58</v>
      </c>
      <c r="G83" s="40" t="s">
        <v>120</v>
      </c>
    </row>
    <row r="84" spans="1:7" x14ac:dyDescent="0.25">
      <c r="A84" s="107" t="s">
        <v>60</v>
      </c>
      <c r="B84" s="108"/>
      <c r="C84" s="108"/>
      <c r="D84" s="108"/>
      <c r="E84" s="109"/>
      <c r="F84" s="37">
        <v>16</v>
      </c>
      <c r="G84" s="37">
        <v>29985.14</v>
      </c>
    </row>
    <row r="85" spans="1:7" x14ac:dyDescent="0.25">
      <c r="A85" s="48"/>
      <c r="B85" s="49"/>
      <c r="C85" s="49"/>
      <c r="D85" s="49"/>
      <c r="E85" s="49"/>
      <c r="F85" s="50"/>
      <c r="G85" s="50"/>
    </row>
    <row r="86" spans="1:7" x14ac:dyDescent="0.25">
      <c r="A86" s="51" t="s">
        <v>73</v>
      </c>
      <c r="B86" s="52"/>
      <c r="C86" s="52"/>
      <c r="D86" s="52"/>
      <c r="E86" s="52"/>
      <c r="F86" s="37"/>
      <c r="G86" s="37"/>
    </row>
    <row r="87" spans="1:7" x14ac:dyDescent="0.25">
      <c r="A87" s="148" t="s">
        <v>74</v>
      </c>
      <c r="B87" s="150"/>
      <c r="C87" s="93" t="s">
        <v>75</v>
      </c>
      <c r="D87" s="150"/>
      <c r="E87" s="37" t="s">
        <v>76</v>
      </c>
      <c r="F87" s="37" t="s">
        <v>77</v>
      </c>
      <c r="G87" s="37" t="s">
        <v>78</v>
      </c>
    </row>
    <row r="88" spans="1:7" x14ac:dyDescent="0.25">
      <c r="A88" s="148" t="s">
        <v>112</v>
      </c>
      <c r="B88" s="150"/>
      <c r="C88" s="93" t="s">
        <v>55</v>
      </c>
      <c r="D88" s="149"/>
      <c r="E88" s="37">
        <v>7</v>
      </c>
      <c r="F88" s="37" t="s">
        <v>55</v>
      </c>
      <c r="G88" s="37" t="s">
        <v>55</v>
      </c>
    </row>
    <row r="89" spans="1:7" x14ac:dyDescent="0.25">
      <c r="A89" s="48"/>
      <c r="B89" s="49"/>
      <c r="C89" s="49"/>
      <c r="D89" s="49"/>
      <c r="E89" s="49"/>
      <c r="F89" s="50"/>
      <c r="G89" s="50"/>
    </row>
    <row r="90" spans="1:7" x14ac:dyDescent="0.25">
      <c r="A90" s="21" t="s">
        <v>102</v>
      </c>
      <c r="D90" s="23"/>
      <c r="E90" s="23"/>
      <c r="F90" s="23"/>
      <c r="G90" s="23"/>
    </row>
    <row r="91" spans="1:7" x14ac:dyDescent="0.25">
      <c r="A91" s="151" t="s">
        <v>191</v>
      </c>
      <c r="B91" s="152"/>
      <c r="C91" s="152"/>
      <c r="D91" s="152"/>
      <c r="E91" s="152"/>
      <c r="F91" s="152"/>
      <c r="G91" s="152"/>
    </row>
    <row r="92" spans="1:7" ht="12" customHeight="1" x14ac:dyDescent="0.25">
      <c r="A92" s="146" t="s">
        <v>190</v>
      </c>
      <c r="B92" s="147"/>
      <c r="C92" s="147"/>
      <c r="D92" s="147"/>
      <c r="E92" s="147"/>
      <c r="F92" s="147"/>
      <c r="G92" s="147"/>
    </row>
    <row r="93" spans="1:7" ht="14.25" hidden="1" customHeight="1" x14ac:dyDescent="0.25">
      <c r="A93" s="147"/>
      <c r="B93" s="147"/>
      <c r="C93" s="147"/>
      <c r="D93" s="147"/>
      <c r="E93" s="147"/>
      <c r="F93" s="147"/>
      <c r="G93" s="147"/>
    </row>
    <row r="94" spans="1:7" x14ac:dyDescent="0.25">
      <c r="A94" s="147"/>
      <c r="B94" s="147"/>
      <c r="C94" s="147"/>
      <c r="D94" s="147"/>
      <c r="E94" s="147"/>
      <c r="F94" s="147"/>
      <c r="G94" s="147"/>
    </row>
    <row r="95" spans="1:7" ht="44.25" customHeight="1" x14ac:dyDescent="0.25">
      <c r="A95" s="147"/>
      <c r="B95" s="147"/>
      <c r="C95" s="147"/>
      <c r="D95" s="147"/>
      <c r="E95" s="147"/>
      <c r="F95" s="147"/>
      <c r="G95" s="147"/>
    </row>
    <row r="96" spans="1:7" x14ac:dyDescent="0.25">
      <c r="A96" s="67"/>
      <c r="B96" s="67"/>
      <c r="C96" s="67"/>
      <c r="D96" s="67"/>
      <c r="E96" s="67"/>
      <c r="F96" s="67"/>
      <c r="G96" s="67"/>
    </row>
    <row r="97" spans="1:6" x14ac:dyDescent="0.25">
      <c r="A97" s="21" t="s">
        <v>79</v>
      </c>
      <c r="B97" s="90"/>
      <c r="C97" s="91"/>
      <c r="D97" s="4"/>
      <c r="E97" s="4"/>
      <c r="F97" s="4"/>
    </row>
    <row r="98" spans="1:6" x14ac:dyDescent="0.25">
      <c r="A98" s="21" t="s">
        <v>80</v>
      </c>
      <c r="B98" s="90"/>
      <c r="C98" s="91"/>
      <c r="D98" s="4"/>
      <c r="E98" s="21" t="s">
        <v>82</v>
      </c>
      <c r="F98" s="4"/>
    </row>
    <row r="99" spans="1:6" x14ac:dyDescent="0.25">
      <c r="A99" s="21" t="s">
        <v>81</v>
      </c>
      <c r="B99" s="90"/>
      <c r="C99" s="91"/>
      <c r="D99" s="4"/>
      <c r="E99" s="4"/>
      <c r="F99" s="4"/>
    </row>
    <row r="100" spans="1:6" x14ac:dyDescent="0.25">
      <c r="A100" s="19"/>
    </row>
    <row r="101" spans="1:6" x14ac:dyDescent="0.25">
      <c r="A101" s="19"/>
    </row>
    <row r="102" spans="1:6" x14ac:dyDescent="0.25">
      <c r="A102" s="19"/>
    </row>
    <row r="103" spans="1:6" x14ac:dyDescent="0.25">
      <c r="A103" s="19"/>
    </row>
    <row r="104" spans="1:6" x14ac:dyDescent="0.25">
      <c r="A104" s="19"/>
    </row>
  </sheetData>
  <mergeCells count="78">
    <mergeCell ref="G45:G46"/>
    <mergeCell ref="A21:B21"/>
    <mergeCell ref="E27:E28"/>
    <mergeCell ref="F27:F28"/>
    <mergeCell ref="A44:B44"/>
    <mergeCell ref="A43:B43"/>
    <mergeCell ref="A34:B34"/>
    <mergeCell ref="A23:B23"/>
    <mergeCell ref="G27:G28"/>
    <mergeCell ref="A26:B26"/>
    <mergeCell ref="A27:B28"/>
    <mergeCell ref="C27:C28"/>
    <mergeCell ref="A38:B38"/>
    <mergeCell ref="A39:B39"/>
    <mergeCell ref="A40:B40"/>
    <mergeCell ref="A41:B41"/>
    <mergeCell ref="A92:G95"/>
    <mergeCell ref="A60:D60"/>
    <mergeCell ref="A59:D59"/>
    <mergeCell ref="A87:B87"/>
    <mergeCell ref="A61:D61"/>
    <mergeCell ref="A88:B88"/>
    <mergeCell ref="C87:D87"/>
    <mergeCell ref="C88:D88"/>
    <mergeCell ref="A64:D64"/>
    <mergeCell ref="A83:E83"/>
    <mergeCell ref="A84:E84"/>
    <mergeCell ref="A62:D62"/>
    <mergeCell ref="A63:D63"/>
    <mergeCell ref="A91:G91"/>
    <mergeCell ref="A70:D70"/>
    <mergeCell ref="A71:D71"/>
    <mergeCell ref="A52:B52"/>
    <mergeCell ref="A3:B3"/>
    <mergeCell ref="A8:B8"/>
    <mergeCell ref="A10:B10"/>
    <mergeCell ref="A11:H11"/>
    <mergeCell ref="A12:B12"/>
    <mergeCell ref="A4:B4"/>
    <mergeCell ref="A5:B5"/>
    <mergeCell ref="A6:B6"/>
    <mergeCell ref="A7:H7"/>
    <mergeCell ref="A14:B14"/>
    <mergeCell ref="A15:B15"/>
    <mergeCell ref="D27:D28"/>
    <mergeCell ref="A17:B17"/>
    <mergeCell ref="A18:B18"/>
    <mergeCell ref="A20:B20"/>
    <mergeCell ref="H45:H46"/>
    <mergeCell ref="C45:C46"/>
    <mergeCell ref="A30:B30"/>
    <mergeCell ref="A55:H56"/>
    <mergeCell ref="A42:B42"/>
    <mergeCell ref="A45:B46"/>
    <mergeCell ref="A48:B48"/>
    <mergeCell ref="A32:B32"/>
    <mergeCell ref="A53:B53"/>
    <mergeCell ref="A54:B54"/>
    <mergeCell ref="E45:E46"/>
    <mergeCell ref="D45:D46"/>
    <mergeCell ref="F45:F46"/>
    <mergeCell ref="A49:B49"/>
    <mergeCell ref="A51:B51"/>
    <mergeCell ref="A36:B36"/>
    <mergeCell ref="A80:D80"/>
    <mergeCell ref="A65:D65"/>
    <mergeCell ref="A66:D66"/>
    <mergeCell ref="A67:D67"/>
    <mergeCell ref="A68:D68"/>
    <mergeCell ref="A69:D69"/>
    <mergeCell ref="A72:D72"/>
    <mergeCell ref="A73:D73"/>
    <mergeCell ref="A74:D74"/>
    <mergeCell ref="A75:D75"/>
    <mergeCell ref="A76:D76"/>
    <mergeCell ref="A77:D77"/>
    <mergeCell ref="A78:D78"/>
    <mergeCell ref="A79:D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2019-02-20T05:33:01Z</cp:lastPrinted>
  <dcterms:created xsi:type="dcterms:W3CDTF">2013-02-18T04:38:06Z</dcterms:created>
  <dcterms:modified xsi:type="dcterms:W3CDTF">2019-02-24T22:44:45Z</dcterms:modified>
</cp:coreProperties>
</file>