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7" i="8" l="1"/>
  <c r="H45" i="8"/>
  <c r="H41" i="8"/>
  <c r="H40" i="8"/>
  <c r="H39" i="8"/>
  <c r="H38" i="8"/>
  <c r="F36" i="8"/>
  <c r="E36" i="8"/>
  <c r="G36" i="8"/>
  <c r="H36" i="8"/>
  <c r="F34" i="8"/>
  <c r="E34" i="8"/>
  <c r="E33" i="8"/>
  <c r="D10" i="8"/>
  <c r="D9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F8" i="8"/>
  <c r="F10" i="8"/>
  <c r="E8" i="8"/>
  <c r="E10" i="8"/>
  <c r="F9" i="8"/>
  <c r="E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/>
  <c r="E14" i="8"/>
  <c r="C9" i="8"/>
  <c r="D33" i="8"/>
  <c r="D29" i="8"/>
  <c r="D25" i="8"/>
  <c r="D22" i="8"/>
  <c r="D19" i="8"/>
  <c r="D16" i="8"/>
  <c r="D13" i="8"/>
  <c r="G32" i="8"/>
  <c r="H32" i="8"/>
  <c r="H49" i="8"/>
  <c r="H52" i="8"/>
  <c r="H57" i="8"/>
  <c r="H8" i="8"/>
  <c r="H58" i="8"/>
  <c r="G8" i="8"/>
  <c r="G42" i="8"/>
  <c r="F42" i="8"/>
  <c r="E42" i="8"/>
  <c r="G54" i="8"/>
  <c r="F54" i="8"/>
  <c r="E54" i="8"/>
  <c r="H56" i="8"/>
  <c r="G9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G65" i="8"/>
  <c r="H10" i="8"/>
  <c r="H9" i="8"/>
  <c r="C29" i="8"/>
  <c r="C25" i="8"/>
  <c r="C22" i="8"/>
  <c r="C19" i="8"/>
  <c r="F33" i="8"/>
  <c r="H33" i="8"/>
  <c r="H34" i="8"/>
</calcChain>
</file>

<file path=xl/sharedStrings.xml><?xml version="1.0" encoding="utf-8"?>
<sst xmlns="http://schemas.openxmlformats.org/spreadsheetml/2006/main" count="172" uniqueCount="146">
  <si>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</si>
  <si>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</si>
  <si>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</si>
  <si>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</si>
  <si>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</si>
  <si>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</si>
  <si>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</si>
  <si>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</si>
  <si>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</si>
  <si>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</si>
  <si>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>5-я Матросская,21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</si>
  <si>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</si>
  <si>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</si>
  <si>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</si>
  <si>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</si>
  <si>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</si>
  <si>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</si>
  <si>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 xml:space="preserve">Контактные телефоны:                                  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</si>
  <si>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</si>
  <si>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</si>
  <si>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</si>
  <si>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</si>
  <si>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</si>
  <si>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</si>
  <si>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</si>
  <si>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</si>
  <si>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</si>
  <si>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</si>
  <si>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</si>
  <si>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</si>
  <si>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</si>
  <si>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</si>
  <si>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</si>
  <si>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</si>
  <si>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</si>
  <si>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</si>
  <si>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</si>
  <si>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</si>
  <si>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</si>
  <si>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</si>
  <si>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</si>
  <si>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</si>
  <si>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</si>
  <si>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</si>
  <si>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</si>
  <si>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</si>
  <si>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</si>
  <si>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</si>
  <si>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</si>
  <si>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</si>
  <si>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</si>
  <si>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</si>
  <si>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</si>
  <si>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</si>
  <si>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</si>
  <si>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</si>
  <si>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</si>
  <si>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</si>
  <si>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</si>
  <si>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</si>
  <si>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</si>
  <si>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</si>
  <si>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</si>
  <si>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</si>
  <si>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</si>
  <si>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1970 год</t>
  </si>
  <si>
    <t>9 этажей</t>
  </si>
  <si>
    <t>1 подъезд</t>
  </si>
  <si>
    <t>1 лифт</t>
  </si>
  <si>
    <t>1 м/провод</t>
  </si>
  <si>
    <t>нет</t>
  </si>
  <si>
    <t xml:space="preserve">приемная                                     2-266-571                                                     юридический отдел                    2-223-647                      производственный отдел          2-220-388                               экономический отдел                 2-265-417                                                                                                                                                                                                                                                гл.инженер                                   2-205-087                                      санитарный отдел                       2-222-160                                                                                                     гл.энергетик, инж.по лифтам       2-223-142 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</si>
  <si>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</si>
  <si>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</si>
  <si>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</si>
  <si>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</si>
  <si>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</si>
  <si>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</si>
  <si>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</si>
  <si>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</si>
  <si>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</si>
  <si>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</si>
  <si>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</si>
  <si>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</si>
  <si>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</si>
  <si>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</si>
  <si>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</si>
  <si>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</si>
  <si>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</si>
  <si>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</si>
  <si>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</si>
  <si>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</si>
  <si>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</si>
  <si>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</si>
  <si>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</si>
  <si>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</si>
  <si>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5-я Матросская, 21</t>
  </si>
  <si>
    <t>не начл.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</si>
  <si>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</si>
  <si>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</si>
  <si>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</si>
  <si>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</si>
  <si>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</si>
  <si>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</si>
  <si>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</si>
  <si>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</si>
  <si>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uklr2006@mail.ru</t>
  </si>
  <si>
    <t>не начисл</t>
  </si>
  <si>
    <t xml:space="preserve">                                        от 27 апреля 2005 г. серия 25 № 01277949</t>
  </si>
  <si>
    <t>количество проживающих</t>
  </si>
  <si>
    <t xml:space="preserve">                                                                                Договор управления с 01.12.2006 года</t>
  </si>
  <si>
    <t>Прочие услуги и работы</t>
  </si>
  <si>
    <t>1.Капитальный ремонт</t>
  </si>
  <si>
    <t xml:space="preserve">1.1 Услуги по управлению </t>
  </si>
  <si>
    <t>2. Обслуж-е теплосчетчика</t>
  </si>
  <si>
    <t>Обязательное страхование лифтов</t>
  </si>
  <si>
    <t>итого: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</si>
  <si>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</si>
  <si>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</si>
  <si>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</si>
  <si>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д/средств с учетом остатков</t>
  </si>
  <si>
    <t>сумма, т.р.</t>
  </si>
  <si>
    <t>исполнитель</t>
  </si>
  <si>
    <t>Октопус Нет, в т.ч</t>
  </si>
  <si>
    <t>3.Телекоммуникац.услуги (Ростелеком)</t>
  </si>
  <si>
    <t>Ресо-Гарантия</t>
  </si>
  <si>
    <t>сумма снижение, руб.</t>
  </si>
  <si>
    <t>ХВС на содержание  ОИ МКД</t>
  </si>
  <si>
    <t>ГВС на содержание ОИ МКД</t>
  </si>
  <si>
    <t>Эл.Энергия на содержание ОИ МКД</t>
  </si>
  <si>
    <t>Отведение сточных вод</t>
  </si>
  <si>
    <t>итого по п.1 , п.2, п. 3</t>
  </si>
  <si>
    <t>3.Коммунальные услуги, всего:</t>
  </si>
  <si>
    <t xml:space="preserve">в том числе: </t>
  </si>
  <si>
    <t xml:space="preserve">                       Отчет ООО "Управляющей компании Ленинского района"  за 2018 г.</t>
  </si>
  <si>
    <t>ООО " ВостокМегаполис"</t>
  </si>
  <si>
    <t>1.Отчет об исполнении договора управления за 2018 г.(тыс.р.)</t>
  </si>
  <si>
    <t>переходящие остатки д/ср-в на начало 01.01. 2018 г.</t>
  </si>
  <si>
    <t>переходящие остатки д/ср-в на конец  2018 г.</t>
  </si>
  <si>
    <t xml:space="preserve"> начисления и фактическое поступление средств по статьям затрат за 2018 г.(тыс.р.)</t>
  </si>
  <si>
    <t>108 чел</t>
  </si>
  <si>
    <t>3. Перечень работ, выполненных по статье " текущий ремонт"  в 2018 году.</t>
  </si>
  <si>
    <t>3 шт</t>
  </si>
  <si>
    <t>4.    План по статье "Текущий ремонт" на 2019 год .</t>
  </si>
  <si>
    <t>Предложение Управляющей компании:  1.ремонт системы электроснабжения.Собственникам необходимо предоставить протокол общего собрания с  решением о проведении указанных работ, либо принять собственное решение. 2. Частичный ремонт кровли над кв.53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</si>
  <si>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95/01 от 21.01.2019 г.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</si>
</sst>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9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9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 wrapText="1"/>
    </xf>
    <xf numFmtId="0" fontId="10" fillId="0" borderId="8" xfId="1" applyNumberFormat="1" applyFont="1" applyFill="1" applyBorder="1" applyAlignment="1">
      <alignment horizontal="center" wrapText="1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/>
    <xf numFmtId="0" fontId="0" fillId="0" borderId="8" xfId="0" applyBorder="1" applyAlignment="1"/>
    <xf numFmtId="0" fontId="9" fillId="2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8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E12" sqref="E12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59</v>
      </c>
      <c r="C2" s="4"/>
    </row>
    <row r="3" spans="1:4" ht="15.75" x14ac:dyDescent="0.25">
      <c r="B3" s="4" t="s">
        <v>11</v>
      </c>
      <c r="C3" s="24" t="s">
        <v>10</v>
      </c>
    </row>
    <row r="4" spans="1:4" ht="14.25" customHeight="1" x14ac:dyDescent="0.25">
      <c r="A4" s="22" t="s">
        <v>145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60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57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13" t="s">
        <v>13</v>
      </c>
      <c r="D9" s="114"/>
    </row>
    <row r="10" spans="1:4" s="3" customFormat="1" ht="24" customHeight="1" x14ac:dyDescent="0.25">
      <c r="A10" s="12" t="s">
        <v>2</v>
      </c>
      <c r="B10" s="15" t="s">
        <v>14</v>
      </c>
      <c r="C10" s="58" t="s">
        <v>108</v>
      </c>
      <c r="D10" s="59"/>
    </row>
    <row r="11" spans="1:4" s="3" customFormat="1" ht="15" customHeight="1" x14ac:dyDescent="0.25">
      <c r="A11" s="12" t="s">
        <v>3</v>
      </c>
      <c r="B11" s="13" t="s">
        <v>15</v>
      </c>
      <c r="C11" s="113" t="s">
        <v>16</v>
      </c>
      <c r="D11" s="114"/>
    </row>
    <row r="12" spans="1:4" s="3" customFormat="1" ht="80.25" customHeight="1" x14ac:dyDescent="0.25">
      <c r="A12" s="12" t="s">
        <v>4</v>
      </c>
      <c r="B12" s="33" t="s">
        <v>17</v>
      </c>
      <c r="C12" s="115" t="s">
        <v>71</v>
      </c>
      <c r="D12" s="116"/>
    </row>
    <row r="13" spans="1:4" s="3" customFormat="1" ht="14.25" customHeight="1" x14ac:dyDescent="0.25">
      <c r="A13" s="12" t="s">
        <v>5</v>
      </c>
      <c r="B13" s="13" t="s">
        <v>18</v>
      </c>
      <c r="C13" s="117" t="s">
        <v>106</v>
      </c>
      <c r="D13" s="118"/>
    </row>
    <row r="14" spans="1:4" s="3" customFormat="1" x14ac:dyDescent="0.25">
      <c r="A14" s="12" t="s">
        <v>6</v>
      </c>
      <c r="B14" s="13" t="s">
        <v>19</v>
      </c>
      <c r="C14" s="119" t="s">
        <v>64</v>
      </c>
      <c r="D14" s="120"/>
    </row>
    <row r="15" spans="1:4" s="3" customFormat="1" ht="16.5" customHeight="1" x14ac:dyDescent="0.25">
      <c r="A15" s="12" t="s">
        <v>7</v>
      </c>
      <c r="B15" s="13" t="s">
        <v>20</v>
      </c>
      <c r="C15" s="107" t="s">
        <v>21</v>
      </c>
      <c r="D15" s="108"/>
    </row>
    <row r="16" spans="1:4" s="3" customFormat="1" ht="16.5" customHeight="1" x14ac:dyDescent="0.25">
      <c r="A16" s="25"/>
      <c r="B16" s="26"/>
      <c r="C16" s="25"/>
      <c r="D16" s="25"/>
    </row>
    <row r="17" spans="1:4" s="5" customFormat="1" ht="15.75" customHeight="1" x14ac:dyDescent="0.25">
      <c r="A17" s="8" t="s">
        <v>22</v>
      </c>
      <c r="B17" s="17"/>
      <c r="C17" s="17"/>
      <c r="D17" s="17"/>
    </row>
    <row r="18" spans="1:4" s="5" customFormat="1" ht="15.75" customHeight="1" x14ac:dyDescent="0.25">
      <c r="A18" s="16"/>
      <c r="B18" s="17"/>
      <c r="C18" s="17"/>
      <c r="D18" s="17"/>
    </row>
    <row r="19" spans="1:4" ht="21.75" customHeight="1" x14ac:dyDescent="0.25">
      <c r="A19" s="6"/>
      <c r="B19" s="18" t="s">
        <v>23</v>
      </c>
      <c r="C19" s="7" t="s">
        <v>24</v>
      </c>
      <c r="D19" s="9" t="s">
        <v>25</v>
      </c>
    </row>
    <row r="20" spans="1:4" s="5" customFormat="1" ht="28.5" customHeight="1" x14ac:dyDescent="0.25">
      <c r="A20" s="109" t="s">
        <v>29</v>
      </c>
      <c r="B20" s="110"/>
      <c r="C20" s="110"/>
      <c r="D20" s="111"/>
    </row>
    <row r="21" spans="1:4" s="5" customFormat="1" ht="15" customHeight="1" x14ac:dyDescent="0.25">
      <c r="A21" s="29"/>
      <c r="B21" s="30"/>
      <c r="C21" s="30"/>
      <c r="D21" s="31"/>
    </row>
    <row r="22" spans="1:4" ht="13.5" customHeight="1" x14ac:dyDescent="0.25">
      <c r="A22" s="7">
        <v>1</v>
      </c>
      <c r="B22" s="6" t="s">
        <v>26</v>
      </c>
      <c r="C22" s="6" t="s">
        <v>27</v>
      </c>
      <c r="D22" s="6" t="s">
        <v>28</v>
      </c>
    </row>
    <row r="23" spans="1:4" x14ac:dyDescent="0.25">
      <c r="A23" s="20" t="s">
        <v>30</v>
      </c>
      <c r="B23" s="19"/>
      <c r="C23" s="19"/>
      <c r="D23" s="19"/>
    </row>
    <row r="24" spans="1:4" ht="12.75" customHeight="1" x14ac:dyDescent="0.25">
      <c r="A24" s="7">
        <v>1</v>
      </c>
      <c r="B24" s="6" t="s">
        <v>31</v>
      </c>
      <c r="C24" s="6" t="s">
        <v>32</v>
      </c>
      <c r="D24" s="10" t="s">
        <v>33</v>
      </c>
    </row>
    <row r="25" spans="1:4" x14ac:dyDescent="0.25">
      <c r="A25" s="20" t="s">
        <v>48</v>
      </c>
      <c r="B25" s="19"/>
      <c r="C25" s="19"/>
      <c r="D25" s="19"/>
    </row>
    <row r="26" spans="1:4" ht="13.5" customHeight="1" x14ac:dyDescent="0.25">
      <c r="A26" s="20" t="s">
        <v>49</v>
      </c>
      <c r="B26" s="19"/>
      <c r="C26" s="19"/>
      <c r="D26" s="19"/>
    </row>
    <row r="27" spans="1:4" ht="12" customHeight="1" x14ac:dyDescent="0.25">
      <c r="A27" s="7">
        <v>1</v>
      </c>
      <c r="B27" s="6" t="s">
        <v>135</v>
      </c>
      <c r="C27" s="6" t="s">
        <v>32</v>
      </c>
      <c r="D27" s="10" t="s">
        <v>34</v>
      </c>
    </row>
    <row r="28" spans="1:4" x14ac:dyDescent="0.25">
      <c r="A28" s="20" t="s">
        <v>35</v>
      </c>
      <c r="B28" s="19"/>
      <c r="C28" s="19"/>
      <c r="D28" s="19"/>
    </row>
    <row r="29" spans="1:4" ht="14.25" customHeight="1" x14ac:dyDescent="0.25">
      <c r="A29" s="7">
        <v>1</v>
      </c>
      <c r="B29" s="6" t="s">
        <v>36</v>
      </c>
      <c r="C29" s="6" t="s">
        <v>27</v>
      </c>
      <c r="D29" s="6" t="s">
        <v>37</v>
      </c>
    </row>
    <row r="30" spans="1:4" ht="13.5" customHeight="1" x14ac:dyDescent="0.25">
      <c r="A30" s="20" t="s">
        <v>38</v>
      </c>
      <c r="B30" s="19"/>
      <c r="C30" s="19"/>
      <c r="D30" s="19"/>
    </row>
    <row r="31" spans="1:4" x14ac:dyDescent="0.25">
      <c r="A31" s="7">
        <v>1</v>
      </c>
      <c r="B31" s="6" t="s">
        <v>39</v>
      </c>
      <c r="C31" s="6" t="s">
        <v>27</v>
      </c>
      <c r="D31" s="6" t="s">
        <v>28</v>
      </c>
    </row>
    <row r="32" spans="1:4" x14ac:dyDescent="0.25">
      <c r="A32" s="28"/>
      <c r="B32" s="11"/>
      <c r="C32" s="11"/>
      <c r="D32" s="11"/>
    </row>
    <row r="33" spans="1:4" x14ac:dyDescent="0.25">
      <c r="A33" s="4" t="s">
        <v>58</v>
      </c>
      <c r="B33" s="19"/>
      <c r="C33" s="19"/>
      <c r="D33" s="19"/>
    </row>
    <row r="34" spans="1:4" x14ac:dyDescent="0.25">
      <c r="A34" s="7">
        <v>1</v>
      </c>
      <c r="B34" s="6" t="s">
        <v>40</v>
      </c>
      <c r="C34" s="104" t="s">
        <v>65</v>
      </c>
      <c r="D34" s="112"/>
    </row>
    <row r="35" spans="1:4" x14ac:dyDescent="0.25">
      <c r="A35" s="7">
        <v>2</v>
      </c>
      <c r="B35" s="6" t="s">
        <v>42</v>
      </c>
      <c r="C35" s="104" t="s">
        <v>66</v>
      </c>
      <c r="D35" s="112"/>
    </row>
    <row r="36" spans="1:4" ht="15" customHeight="1" x14ac:dyDescent="0.25">
      <c r="A36" s="7">
        <v>3</v>
      </c>
      <c r="B36" s="6" t="s">
        <v>43</v>
      </c>
      <c r="C36" s="104" t="s">
        <v>67</v>
      </c>
      <c r="D36" s="105"/>
    </row>
    <row r="37" spans="1:4" x14ac:dyDescent="0.25">
      <c r="A37" s="7">
        <v>4</v>
      </c>
      <c r="B37" s="6" t="s">
        <v>41</v>
      </c>
      <c r="C37" s="104" t="s">
        <v>68</v>
      </c>
      <c r="D37" s="105"/>
    </row>
    <row r="38" spans="1:4" x14ac:dyDescent="0.25">
      <c r="A38" s="7">
        <v>5</v>
      </c>
      <c r="B38" s="6" t="s">
        <v>44</v>
      </c>
      <c r="C38" s="104" t="s">
        <v>69</v>
      </c>
      <c r="D38" s="105"/>
    </row>
    <row r="39" spans="1:4" x14ac:dyDescent="0.25">
      <c r="A39" s="7"/>
      <c r="B39" s="6" t="s">
        <v>109</v>
      </c>
      <c r="C39" s="104" t="s">
        <v>140</v>
      </c>
      <c r="D39" s="106"/>
    </row>
    <row r="40" spans="1:4" x14ac:dyDescent="0.25">
      <c r="A40" s="7">
        <v>6</v>
      </c>
      <c r="B40" s="6" t="s">
        <v>45</v>
      </c>
      <c r="C40" s="104">
        <v>2440.8000000000002</v>
      </c>
      <c r="D40" s="112"/>
    </row>
    <row r="41" spans="1:4" ht="15" customHeight="1" x14ac:dyDescent="0.25">
      <c r="A41" s="7">
        <v>7</v>
      </c>
      <c r="B41" s="6" t="s">
        <v>46</v>
      </c>
      <c r="C41" s="104" t="s">
        <v>70</v>
      </c>
      <c r="D41" s="112"/>
    </row>
    <row r="42" spans="1:4" x14ac:dyDescent="0.25">
      <c r="A42" s="7">
        <v>8</v>
      </c>
      <c r="B42" s="6" t="s">
        <v>47</v>
      </c>
      <c r="C42" s="104">
        <v>307.10000000000002</v>
      </c>
      <c r="D42" s="112"/>
    </row>
    <row r="43" spans="1:4" x14ac:dyDescent="0.25">
      <c r="B43" s="121" t="s">
        <v>110</v>
      </c>
      <c r="C43" s="122"/>
      <c r="D43" s="122"/>
    </row>
    <row r="44" spans="1:4" ht="15" customHeight="1" x14ac:dyDescent="0.25">
      <c r="A44" s="4"/>
    </row>
    <row r="45" spans="1:4" x14ac:dyDescent="0.25">
      <c r="A45" s="4"/>
    </row>
    <row r="47" spans="1:4" ht="15" customHeight="1" x14ac:dyDescent="0.25"/>
  </sheetData>
  <mergeCells count="17">
    <mergeCell ref="B43:D43"/>
    <mergeCell ref="C40:D40"/>
    <mergeCell ref="C41:D41"/>
    <mergeCell ref="C42:D42"/>
    <mergeCell ref="C38:D38"/>
    <mergeCell ref="C9:D9"/>
    <mergeCell ref="C11:D11"/>
    <mergeCell ref="C12:D12"/>
    <mergeCell ref="C13:D13"/>
    <mergeCell ref="C14:D14"/>
    <mergeCell ref="C37:D37"/>
    <mergeCell ref="C39:D39"/>
    <mergeCell ref="C15:D15"/>
    <mergeCell ref="A20:D20"/>
    <mergeCell ref="C34:D34"/>
    <mergeCell ref="C35:D35"/>
    <mergeCell ref="C36:D36"/>
  </mergeCells>
  <hyperlinks>
    <hyperlink ref="C13" r:id="rId1"/>
    <hyperlink ref="C14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opLeftCell="A22" zoomScale="90" zoomScaleNormal="90" workbookViewId="0">
      <selection activeCell="J56" sqref="J56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1.85546875" customWidth="1"/>
  </cols>
  <sheetData>
    <row r="1" spans="1:26" x14ac:dyDescent="0.25">
      <c r="A1" s="79" t="s">
        <v>119</v>
      </c>
      <c r="B1" s="80"/>
      <c r="C1" s="81"/>
      <c r="D1" s="81"/>
      <c r="E1" s="80"/>
      <c r="F1" s="80"/>
      <c r="G1" s="81"/>
      <c r="H1" s="8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6.5" customHeight="1" x14ac:dyDescent="0.25">
      <c r="A2" s="79" t="s">
        <v>136</v>
      </c>
      <c r="B2" s="80"/>
      <c r="C2" s="81"/>
      <c r="D2" s="81"/>
      <c r="E2" s="80"/>
      <c r="F2" s="80"/>
      <c r="G2" s="81"/>
      <c r="H2" s="8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60" customHeight="1" x14ac:dyDescent="0.25">
      <c r="A3" s="142" t="s">
        <v>77</v>
      </c>
      <c r="B3" s="143"/>
      <c r="C3" s="83" t="s">
        <v>78</v>
      </c>
      <c r="D3" s="84" t="s">
        <v>79</v>
      </c>
      <c r="E3" s="84" t="s">
        <v>80</v>
      </c>
      <c r="F3" s="84" t="s">
        <v>81</v>
      </c>
      <c r="G3" s="85" t="s">
        <v>82</v>
      </c>
      <c r="H3" s="84" t="s">
        <v>83</v>
      </c>
    </row>
    <row r="4" spans="1:26" ht="29.25" customHeight="1" x14ac:dyDescent="0.25">
      <c r="A4" s="147" t="s">
        <v>137</v>
      </c>
      <c r="B4" s="147"/>
      <c r="C4" s="86"/>
      <c r="D4" s="87">
        <v>72.55</v>
      </c>
      <c r="E4" s="88"/>
      <c r="F4" s="89"/>
      <c r="G4" s="89"/>
      <c r="H4" s="90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23.25" customHeight="1" x14ac:dyDescent="0.25">
      <c r="A5" s="91" t="s">
        <v>117</v>
      </c>
      <c r="B5" s="91"/>
      <c r="C5" s="86"/>
      <c r="D5" s="87">
        <v>268.12</v>
      </c>
      <c r="E5" s="88"/>
      <c r="F5" s="89"/>
      <c r="G5" s="89"/>
      <c r="H5" s="92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22.5" customHeight="1" x14ac:dyDescent="0.25">
      <c r="A6" s="91" t="s">
        <v>118</v>
      </c>
      <c r="B6" s="91"/>
      <c r="C6" s="86"/>
      <c r="D6" s="87">
        <v>-195.57</v>
      </c>
      <c r="E6" s="88"/>
      <c r="F6" s="89"/>
      <c r="G6" s="89"/>
      <c r="H6" s="90"/>
      <c r="I6" s="7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26.25" customHeight="1" x14ac:dyDescent="0.25">
      <c r="A7" s="148" t="s">
        <v>139</v>
      </c>
      <c r="B7" s="149"/>
      <c r="C7" s="149"/>
      <c r="D7" s="149"/>
      <c r="E7" s="149"/>
      <c r="F7" s="149"/>
      <c r="G7" s="149"/>
      <c r="H7" s="150"/>
    </row>
    <row r="8" spans="1:26" ht="17.25" customHeight="1" x14ac:dyDescent="0.25">
      <c r="A8" s="144" t="s">
        <v>84</v>
      </c>
      <c r="B8" s="124"/>
      <c r="C8" s="36">
        <v>21.13</v>
      </c>
      <c r="D8" s="32">
        <v>-175.8</v>
      </c>
      <c r="E8" s="32">
        <f>E12+E15+E18+E21+E24+E27</f>
        <v>606.11</v>
      </c>
      <c r="F8" s="32">
        <f>F12+F15+F18+F21+F24+F27</f>
        <v>559.17999999999995</v>
      </c>
      <c r="G8" s="32">
        <f>G12+G15+G18+G21+G24+G27</f>
        <v>559.17999999999995</v>
      </c>
      <c r="H8" s="102">
        <f>F8-E8+D8</f>
        <v>-222.73000000000008</v>
      </c>
    </row>
    <row r="9" spans="1:26" x14ac:dyDescent="0.25">
      <c r="A9" s="43" t="s">
        <v>85</v>
      </c>
      <c r="B9" s="44"/>
      <c r="C9" s="7">
        <f>C8-C10</f>
        <v>19.02</v>
      </c>
      <c r="D9" s="102">
        <f>D8-D10</f>
        <v>-158.22</v>
      </c>
      <c r="E9" s="102">
        <f>E8-E10</f>
        <v>545.49900000000002</v>
      </c>
      <c r="F9" s="102">
        <f>F8-F10</f>
        <v>503.26199999999994</v>
      </c>
      <c r="G9" s="7">
        <f>G8-G10</f>
        <v>503.25999999999993</v>
      </c>
      <c r="H9" s="102">
        <f t="shared" ref="H9:H10" si="0">F9-E9+D9</f>
        <v>-200.45700000000008</v>
      </c>
    </row>
    <row r="10" spans="1:26" x14ac:dyDescent="0.25">
      <c r="A10" s="127" t="s">
        <v>86</v>
      </c>
      <c r="B10" s="106"/>
      <c r="C10" s="7">
        <v>2.11</v>
      </c>
      <c r="D10" s="102">
        <f>D8*10%</f>
        <v>-17.580000000000002</v>
      </c>
      <c r="E10" s="102">
        <f>E8*10%</f>
        <v>60.611000000000004</v>
      </c>
      <c r="F10" s="102">
        <f>F8*10%</f>
        <v>55.917999999999999</v>
      </c>
      <c r="G10" s="7">
        <v>55.92</v>
      </c>
      <c r="H10" s="102">
        <f t="shared" si="0"/>
        <v>-22.273000000000007</v>
      </c>
    </row>
    <row r="11" spans="1:26" ht="12.75" customHeight="1" x14ac:dyDescent="0.25">
      <c r="A11" s="145" t="s">
        <v>87</v>
      </c>
      <c r="B11" s="146"/>
      <c r="C11" s="146"/>
      <c r="D11" s="146"/>
      <c r="E11" s="146"/>
      <c r="F11" s="146"/>
      <c r="G11" s="146"/>
      <c r="H11" s="124"/>
    </row>
    <row r="12" spans="1:26" x14ac:dyDescent="0.25">
      <c r="A12" s="128" t="s">
        <v>61</v>
      </c>
      <c r="B12" s="129"/>
      <c r="C12" s="36">
        <v>5.65</v>
      </c>
      <c r="D12" s="32">
        <v>-54.5</v>
      </c>
      <c r="E12" s="101">
        <v>164.48</v>
      </c>
      <c r="F12" s="101">
        <v>152.08000000000001</v>
      </c>
      <c r="G12" s="101">
        <v>152.08000000000001</v>
      </c>
      <c r="H12" s="102">
        <f t="shared" ref="H12:H30" si="1">F12-E12+D12</f>
        <v>-66.899999999999977</v>
      </c>
    </row>
    <row r="13" spans="1:26" x14ac:dyDescent="0.25">
      <c r="A13" s="43" t="s">
        <v>85</v>
      </c>
      <c r="B13" s="44"/>
      <c r="C13" s="7">
        <v>5.08</v>
      </c>
      <c r="D13" s="7">
        <f>D12-D14</f>
        <v>-49.05</v>
      </c>
      <c r="E13" s="102">
        <f>E12-E14</f>
        <v>148.03199999999998</v>
      </c>
      <c r="F13" s="102">
        <f>F12-F14</f>
        <v>136.87200000000001</v>
      </c>
      <c r="G13" s="102">
        <f>G12-G14</f>
        <v>136.87200000000001</v>
      </c>
      <c r="H13" s="102">
        <f t="shared" si="1"/>
        <v>-60.209999999999965</v>
      </c>
    </row>
    <row r="14" spans="1:26" x14ac:dyDescent="0.25">
      <c r="A14" s="127" t="s">
        <v>86</v>
      </c>
      <c r="B14" s="106"/>
      <c r="C14" s="7">
        <v>0.56999999999999995</v>
      </c>
      <c r="D14" s="7">
        <v>-5.45</v>
      </c>
      <c r="E14" s="102">
        <f>E12*10%</f>
        <v>16.448</v>
      </c>
      <c r="F14" s="102">
        <f>F12*10%</f>
        <v>15.208000000000002</v>
      </c>
      <c r="G14" s="102">
        <f>G12*10%</f>
        <v>15.208000000000002</v>
      </c>
      <c r="H14" s="102">
        <f t="shared" si="1"/>
        <v>-6.6899999999999986</v>
      </c>
    </row>
    <row r="15" spans="1:26" ht="23.25" customHeight="1" x14ac:dyDescent="0.25">
      <c r="A15" s="128" t="s">
        <v>50</v>
      </c>
      <c r="B15" s="129"/>
      <c r="C15" s="36">
        <v>3.45</v>
      </c>
      <c r="D15" s="32">
        <v>-32.85</v>
      </c>
      <c r="E15" s="101">
        <v>100.44</v>
      </c>
      <c r="F15" s="101">
        <v>92.86</v>
      </c>
      <c r="G15" s="101">
        <v>92.86</v>
      </c>
      <c r="H15" s="102">
        <f t="shared" si="1"/>
        <v>-40.43</v>
      </c>
    </row>
    <row r="16" spans="1:26" x14ac:dyDescent="0.25">
      <c r="A16" s="43" t="s">
        <v>85</v>
      </c>
      <c r="B16" s="44"/>
      <c r="C16" s="7">
        <v>3.1</v>
      </c>
      <c r="D16" s="7">
        <f>D15-D17</f>
        <v>-29.57</v>
      </c>
      <c r="E16" s="102">
        <f>E15-E17</f>
        <v>90.396000000000001</v>
      </c>
      <c r="F16" s="102">
        <f>F15-F17</f>
        <v>83.573999999999998</v>
      </c>
      <c r="G16" s="102">
        <f>G15-G17</f>
        <v>83.573999999999998</v>
      </c>
      <c r="H16" s="102">
        <f t="shared" si="1"/>
        <v>-36.392000000000003</v>
      </c>
    </row>
    <row r="17" spans="1:8" ht="15" customHeight="1" x14ac:dyDescent="0.25">
      <c r="A17" s="127" t="s">
        <v>86</v>
      </c>
      <c r="B17" s="106"/>
      <c r="C17" s="7">
        <v>0.35</v>
      </c>
      <c r="D17" s="7">
        <v>-3.28</v>
      </c>
      <c r="E17" s="102">
        <f>E15*10%</f>
        <v>10.044</v>
      </c>
      <c r="F17" s="102">
        <f>F15*10%</f>
        <v>9.2859999999999996</v>
      </c>
      <c r="G17" s="102">
        <f>G15*10%</f>
        <v>9.2859999999999996</v>
      </c>
      <c r="H17" s="102">
        <f t="shared" si="1"/>
        <v>-4.0380000000000003</v>
      </c>
    </row>
    <row r="18" spans="1:8" ht="16.5" customHeight="1" x14ac:dyDescent="0.25">
      <c r="A18" s="128" t="s">
        <v>62</v>
      </c>
      <c r="B18" s="129"/>
      <c r="C18" s="42">
        <v>2.37</v>
      </c>
      <c r="D18" s="32">
        <v>-22.99</v>
      </c>
      <c r="E18" s="101">
        <v>69</v>
      </c>
      <c r="F18" s="101">
        <v>63.79</v>
      </c>
      <c r="G18" s="101">
        <v>63.79</v>
      </c>
      <c r="H18" s="102">
        <f t="shared" si="1"/>
        <v>-28.2</v>
      </c>
    </row>
    <row r="19" spans="1:8" ht="16.5" customHeight="1" x14ac:dyDescent="0.25">
      <c r="A19" s="43" t="s">
        <v>85</v>
      </c>
      <c r="B19" s="44"/>
      <c r="C19" s="7">
        <f>C18-C20</f>
        <v>2.13</v>
      </c>
      <c r="D19" s="7">
        <f>D18-D20</f>
        <v>-20.689999999999998</v>
      </c>
      <c r="E19" s="102">
        <f>E18-E20</f>
        <v>62.1</v>
      </c>
      <c r="F19" s="102">
        <f>F18-F20</f>
        <v>57.411000000000001</v>
      </c>
      <c r="G19" s="102">
        <f>G18-G20</f>
        <v>57.411000000000001</v>
      </c>
      <c r="H19" s="102">
        <f t="shared" si="1"/>
        <v>-25.378999999999998</v>
      </c>
    </row>
    <row r="20" spans="1:8" ht="14.25" customHeight="1" x14ac:dyDescent="0.25">
      <c r="A20" s="127" t="s">
        <v>86</v>
      </c>
      <c r="B20" s="106"/>
      <c r="C20" s="7">
        <v>0.24</v>
      </c>
      <c r="D20" s="7">
        <v>-2.2999999999999998</v>
      </c>
      <c r="E20" s="102">
        <f>E18*10%</f>
        <v>6.9</v>
      </c>
      <c r="F20" s="102">
        <f>F18*10%</f>
        <v>6.3790000000000004</v>
      </c>
      <c r="G20" s="102">
        <f>G18*10%</f>
        <v>6.3790000000000004</v>
      </c>
      <c r="H20" s="102">
        <f t="shared" si="1"/>
        <v>-2.8209999999999997</v>
      </c>
    </row>
    <row r="21" spans="1:8" ht="16.5" customHeight="1" x14ac:dyDescent="0.25">
      <c r="A21" s="128" t="s">
        <v>63</v>
      </c>
      <c r="B21" s="129"/>
      <c r="C21" s="35">
        <v>1.1100000000000001</v>
      </c>
      <c r="D21" s="7">
        <v>-10.84</v>
      </c>
      <c r="E21" s="102">
        <v>32.31</v>
      </c>
      <c r="F21" s="102">
        <v>29.88</v>
      </c>
      <c r="G21" s="102">
        <v>29.88</v>
      </c>
      <c r="H21" s="102">
        <f t="shared" si="1"/>
        <v>-13.270000000000003</v>
      </c>
    </row>
    <row r="22" spans="1:8" ht="15" customHeight="1" x14ac:dyDescent="0.25">
      <c r="A22" s="43" t="s">
        <v>85</v>
      </c>
      <c r="B22" s="44"/>
      <c r="C22" s="7">
        <f>C21-C23</f>
        <v>1</v>
      </c>
      <c r="D22" s="7">
        <f>D21-D23</f>
        <v>-9.76</v>
      </c>
      <c r="E22" s="102">
        <f>E21-E23</f>
        <v>29.079000000000001</v>
      </c>
      <c r="F22" s="102">
        <f>F21-F23</f>
        <v>26.891999999999999</v>
      </c>
      <c r="G22" s="102">
        <f>G21-G23</f>
        <v>26.891999999999999</v>
      </c>
      <c r="H22" s="102">
        <f t="shared" si="1"/>
        <v>-11.947000000000001</v>
      </c>
    </row>
    <row r="23" spans="1:8" ht="16.5" customHeight="1" x14ac:dyDescent="0.25">
      <c r="A23" s="127" t="s">
        <v>86</v>
      </c>
      <c r="B23" s="106"/>
      <c r="C23" s="7">
        <v>0.11</v>
      </c>
      <c r="D23" s="7">
        <v>-1.08</v>
      </c>
      <c r="E23" s="102">
        <f>E21*10%</f>
        <v>3.2310000000000003</v>
      </c>
      <c r="F23" s="102">
        <f>F21*10%</f>
        <v>2.988</v>
      </c>
      <c r="G23" s="102">
        <f>G21*10%</f>
        <v>2.988</v>
      </c>
      <c r="H23" s="102">
        <f t="shared" si="1"/>
        <v>-1.3230000000000004</v>
      </c>
    </row>
    <row r="24" spans="1:8" ht="14.25" customHeight="1" x14ac:dyDescent="0.25">
      <c r="A24" s="10" t="s">
        <v>51</v>
      </c>
      <c r="B24" s="45"/>
      <c r="C24" s="35">
        <v>4.3600000000000003</v>
      </c>
      <c r="D24" s="7">
        <v>-32.840000000000003</v>
      </c>
      <c r="E24" s="102">
        <v>126.05</v>
      </c>
      <c r="F24" s="102">
        <v>115.96</v>
      </c>
      <c r="G24" s="102">
        <v>115.96</v>
      </c>
      <c r="H24" s="102">
        <f t="shared" si="1"/>
        <v>-42.930000000000007</v>
      </c>
    </row>
    <row r="25" spans="1:8" ht="14.25" customHeight="1" x14ac:dyDescent="0.25">
      <c r="A25" s="43" t="s">
        <v>85</v>
      </c>
      <c r="B25" s="44"/>
      <c r="C25" s="7">
        <f>C24-C26</f>
        <v>3.93</v>
      </c>
      <c r="D25" s="7">
        <f>D24-D26</f>
        <v>-29.560000000000002</v>
      </c>
      <c r="E25" s="102">
        <f>E24-E26</f>
        <v>113.44499999999999</v>
      </c>
      <c r="F25" s="102">
        <f>F24-F26</f>
        <v>104.36399999999999</v>
      </c>
      <c r="G25" s="102">
        <f>G24-G26</f>
        <v>104.36399999999999</v>
      </c>
      <c r="H25" s="102">
        <f t="shared" si="1"/>
        <v>-38.641000000000005</v>
      </c>
    </row>
    <row r="26" spans="1:8" x14ac:dyDescent="0.25">
      <c r="A26" s="127" t="s">
        <v>86</v>
      </c>
      <c r="B26" s="106"/>
      <c r="C26" s="7">
        <v>0.43</v>
      </c>
      <c r="D26" s="7">
        <v>-3.28</v>
      </c>
      <c r="E26" s="102">
        <f>E24*10%</f>
        <v>12.605</v>
      </c>
      <c r="F26" s="102">
        <f>F24*10%</f>
        <v>11.596</v>
      </c>
      <c r="G26" s="102">
        <f>G24*10%</f>
        <v>11.596</v>
      </c>
      <c r="H26" s="102">
        <f t="shared" si="1"/>
        <v>-4.2889999999999997</v>
      </c>
    </row>
    <row r="27" spans="1:8" ht="14.25" customHeight="1" x14ac:dyDescent="0.25">
      <c r="A27" s="151" t="s">
        <v>52</v>
      </c>
      <c r="B27" s="152"/>
      <c r="C27" s="155">
        <v>4.1900000000000004</v>
      </c>
      <c r="D27" s="157">
        <v>-21.68</v>
      </c>
      <c r="E27" s="134">
        <v>113.83</v>
      </c>
      <c r="F27" s="134">
        <v>104.61</v>
      </c>
      <c r="G27" s="134">
        <v>104.61</v>
      </c>
      <c r="H27" s="102">
        <f t="shared" si="1"/>
        <v>-30.9</v>
      </c>
    </row>
    <row r="28" spans="1:8" ht="0.75" hidden="1" customHeight="1" x14ac:dyDescent="0.25">
      <c r="A28" s="153"/>
      <c r="B28" s="154"/>
      <c r="C28" s="156"/>
      <c r="D28" s="158"/>
      <c r="E28" s="135"/>
      <c r="F28" s="135"/>
      <c r="G28" s="135"/>
      <c r="H28" s="102">
        <f t="shared" si="1"/>
        <v>0</v>
      </c>
    </row>
    <row r="29" spans="1:8" x14ac:dyDescent="0.25">
      <c r="A29" s="43" t="s">
        <v>85</v>
      </c>
      <c r="B29" s="44"/>
      <c r="C29" s="7">
        <f>C27-C30</f>
        <v>3.7700000000000005</v>
      </c>
      <c r="D29" s="7">
        <f>D27-D30</f>
        <v>-19.509999999999998</v>
      </c>
      <c r="E29" s="102">
        <f>E27-E30</f>
        <v>102.45</v>
      </c>
      <c r="F29" s="102">
        <f>F27-F30</f>
        <v>94.15</v>
      </c>
      <c r="G29" s="102">
        <f>G27-G30</f>
        <v>94.15</v>
      </c>
      <c r="H29" s="102">
        <f t="shared" si="1"/>
        <v>-27.809999999999995</v>
      </c>
    </row>
    <row r="30" spans="1:8" x14ac:dyDescent="0.25">
      <c r="A30" s="127" t="s">
        <v>86</v>
      </c>
      <c r="B30" s="106"/>
      <c r="C30" s="7">
        <v>0.42</v>
      </c>
      <c r="D30" s="7">
        <v>-2.17</v>
      </c>
      <c r="E30" s="102">
        <v>11.38</v>
      </c>
      <c r="F30" s="102">
        <v>10.46</v>
      </c>
      <c r="G30" s="102">
        <v>10.46</v>
      </c>
      <c r="H30" s="102">
        <f t="shared" si="1"/>
        <v>-3.09</v>
      </c>
    </row>
    <row r="31" spans="1:8" ht="9.75" customHeight="1" x14ac:dyDescent="0.25">
      <c r="A31" s="68"/>
      <c r="B31" s="66"/>
      <c r="C31" s="7"/>
      <c r="D31" s="7"/>
      <c r="E31" s="7"/>
      <c r="F31" s="7"/>
      <c r="G31" s="65"/>
      <c r="H31" s="7"/>
    </row>
    <row r="32" spans="1:8" ht="15.75" customHeight="1" x14ac:dyDescent="0.25">
      <c r="A32" s="144" t="s">
        <v>53</v>
      </c>
      <c r="B32" s="124"/>
      <c r="C32" s="35">
        <v>7.8</v>
      </c>
      <c r="D32" s="35">
        <v>243.04</v>
      </c>
      <c r="E32" s="35">
        <v>223.24</v>
      </c>
      <c r="F32" s="35">
        <v>206.18</v>
      </c>
      <c r="G32" s="70">
        <f>G33+G34</f>
        <v>21.240000000000002</v>
      </c>
      <c r="H32" s="103">
        <f>F32-E32+D32+F32-G32</f>
        <v>410.91999999999996</v>
      </c>
    </row>
    <row r="33" spans="1:8" ht="15" customHeight="1" x14ac:dyDescent="0.25">
      <c r="A33" s="43" t="s">
        <v>88</v>
      </c>
      <c r="B33" s="44"/>
      <c r="C33" s="7">
        <v>7.02</v>
      </c>
      <c r="D33" s="7">
        <f>D32-D34</f>
        <v>218.73999999999998</v>
      </c>
      <c r="E33" s="102">
        <f>E32-E34</f>
        <v>200.916</v>
      </c>
      <c r="F33" s="102">
        <f>F32-F34</f>
        <v>185.56200000000001</v>
      </c>
      <c r="G33" s="56">
        <v>0.62</v>
      </c>
      <c r="H33" s="102">
        <f t="shared" ref="H33:H34" si="2">F33-E33+D33+F33-G33</f>
        <v>388.32799999999997</v>
      </c>
    </row>
    <row r="34" spans="1:8" ht="12.75" customHeight="1" x14ac:dyDescent="0.25">
      <c r="A34" s="127" t="s">
        <v>86</v>
      </c>
      <c r="B34" s="106"/>
      <c r="C34" s="7">
        <v>0.78</v>
      </c>
      <c r="D34" s="7">
        <v>24.3</v>
      </c>
      <c r="E34" s="102">
        <f>E32*10%</f>
        <v>22.324000000000002</v>
      </c>
      <c r="F34" s="102">
        <f>F32*10%</f>
        <v>20.618000000000002</v>
      </c>
      <c r="G34" s="7">
        <v>20.62</v>
      </c>
      <c r="H34" s="102">
        <f t="shared" si="2"/>
        <v>22.592000000000002</v>
      </c>
    </row>
    <row r="35" spans="1:8" ht="12.75" customHeight="1" x14ac:dyDescent="0.25">
      <c r="A35" s="100"/>
      <c r="B35" s="99"/>
      <c r="C35" s="7"/>
      <c r="D35" s="7"/>
      <c r="E35" s="7"/>
      <c r="F35" s="7"/>
      <c r="G35" s="7"/>
      <c r="H35" s="7"/>
    </row>
    <row r="36" spans="1:8" ht="12.75" customHeight="1" x14ac:dyDescent="0.25">
      <c r="A36" s="130" t="s">
        <v>132</v>
      </c>
      <c r="B36" s="131"/>
      <c r="C36" s="7"/>
      <c r="D36" s="35">
        <v>-3.49</v>
      </c>
      <c r="E36" s="35">
        <f>E38+E39+E40+E41</f>
        <v>41.930000000000007</v>
      </c>
      <c r="F36" s="35">
        <f>F38+F39+F40+F41</f>
        <v>38.64</v>
      </c>
      <c r="G36" s="35">
        <f>G38+G39+G40+G41</f>
        <v>38.64</v>
      </c>
      <c r="H36" s="103">
        <f>F36-E36+D36+F36-G36</f>
        <v>-6.7800000000000082</v>
      </c>
    </row>
    <row r="37" spans="1:8" ht="12.75" customHeight="1" x14ac:dyDescent="0.25">
      <c r="A37" s="130" t="s">
        <v>133</v>
      </c>
      <c r="B37" s="133"/>
      <c r="C37" s="7"/>
      <c r="D37" s="7"/>
      <c r="E37" s="7"/>
      <c r="F37" s="7"/>
      <c r="G37" s="7"/>
      <c r="H37" s="7"/>
    </row>
    <row r="38" spans="1:8" ht="12.75" customHeight="1" x14ac:dyDescent="0.25">
      <c r="A38" s="132" t="s">
        <v>127</v>
      </c>
      <c r="B38" s="133"/>
      <c r="C38" s="7"/>
      <c r="D38" s="7">
        <v>-0.18</v>
      </c>
      <c r="E38" s="7">
        <v>2.15</v>
      </c>
      <c r="F38" s="7">
        <v>1.99</v>
      </c>
      <c r="G38" s="7">
        <v>1.99</v>
      </c>
      <c r="H38" s="102">
        <f t="shared" ref="H38:H41" si="3">F38-E38+D38+F38-G38</f>
        <v>-0.33999999999999986</v>
      </c>
    </row>
    <row r="39" spans="1:8" ht="12.75" customHeight="1" x14ac:dyDescent="0.25">
      <c r="A39" s="132" t="s">
        <v>128</v>
      </c>
      <c r="B39" s="133"/>
      <c r="C39" s="7"/>
      <c r="D39" s="7">
        <v>-0.71</v>
      </c>
      <c r="E39" s="7">
        <v>10.97</v>
      </c>
      <c r="F39" s="7">
        <v>10.09</v>
      </c>
      <c r="G39" s="7">
        <v>10.09</v>
      </c>
      <c r="H39" s="102">
        <f t="shared" si="3"/>
        <v>-1.5899999999999999</v>
      </c>
    </row>
    <row r="40" spans="1:8" ht="12.75" customHeight="1" x14ac:dyDescent="0.25">
      <c r="A40" s="132" t="s">
        <v>129</v>
      </c>
      <c r="B40" s="133"/>
      <c r="C40" s="7"/>
      <c r="D40" s="7">
        <v>-2.48</v>
      </c>
      <c r="E40" s="7">
        <v>26.75</v>
      </c>
      <c r="F40" s="7">
        <v>24.66</v>
      </c>
      <c r="G40" s="7">
        <v>24.66</v>
      </c>
      <c r="H40" s="102">
        <f t="shared" si="3"/>
        <v>-4.57</v>
      </c>
    </row>
    <row r="41" spans="1:8" ht="12.75" customHeight="1" x14ac:dyDescent="0.25">
      <c r="A41" s="132" t="s">
        <v>130</v>
      </c>
      <c r="B41" s="133"/>
      <c r="C41" s="7"/>
      <c r="D41" s="7">
        <v>-0.12</v>
      </c>
      <c r="E41" s="7">
        <v>2.06</v>
      </c>
      <c r="F41" s="35">
        <v>1.9</v>
      </c>
      <c r="G41" s="35">
        <v>1.9</v>
      </c>
      <c r="H41" s="102">
        <f t="shared" si="3"/>
        <v>-0.28000000000000025</v>
      </c>
    </row>
    <row r="42" spans="1:8" ht="13.5" customHeight="1" x14ac:dyDescent="0.25">
      <c r="A42" s="130" t="s">
        <v>131</v>
      </c>
      <c r="B42" s="131"/>
      <c r="C42" s="7"/>
      <c r="D42" s="7"/>
      <c r="E42" s="35">
        <f>E8+E32+E36</f>
        <v>871.28</v>
      </c>
      <c r="F42" s="35">
        <f t="shared" ref="F42:G42" si="4">F8+F32+F36</f>
        <v>803.99999999999989</v>
      </c>
      <c r="G42" s="35">
        <f t="shared" si="4"/>
        <v>619.05999999999995</v>
      </c>
      <c r="H42" s="7"/>
    </row>
    <row r="43" spans="1:8" ht="13.5" customHeight="1" x14ac:dyDescent="0.25">
      <c r="A43" s="96"/>
      <c r="B43" s="97"/>
      <c r="C43" s="7"/>
      <c r="D43" s="7"/>
      <c r="E43" s="35"/>
      <c r="F43" s="35"/>
      <c r="G43" s="70"/>
      <c r="H43" s="7"/>
    </row>
    <row r="44" spans="1:8" ht="13.5" customHeight="1" x14ac:dyDescent="0.25">
      <c r="A44" s="130" t="s">
        <v>111</v>
      </c>
      <c r="B44" s="131"/>
      <c r="C44" s="7"/>
      <c r="D44" s="7"/>
      <c r="E44" s="7"/>
      <c r="F44" s="7"/>
      <c r="G44" s="64"/>
      <c r="H44" s="7"/>
    </row>
    <row r="45" spans="1:8" ht="12.75" customHeight="1" x14ac:dyDescent="0.25">
      <c r="A45" s="139" t="s">
        <v>112</v>
      </c>
      <c r="B45" s="140"/>
      <c r="C45" s="7"/>
      <c r="D45" s="7">
        <v>-8.39</v>
      </c>
      <c r="E45" s="7">
        <v>0</v>
      </c>
      <c r="F45" s="7">
        <v>1.23</v>
      </c>
      <c r="G45" s="57">
        <v>1.23</v>
      </c>
      <c r="H45" s="103">
        <f>F45-E45+D45+F45-G45</f>
        <v>-7.16</v>
      </c>
    </row>
    <row r="46" spans="1:8" ht="12" customHeight="1" x14ac:dyDescent="0.25">
      <c r="A46" s="136" t="s">
        <v>113</v>
      </c>
      <c r="B46" s="137"/>
      <c r="C46" s="7"/>
      <c r="D46" s="7" t="s">
        <v>97</v>
      </c>
      <c r="E46" s="7" t="s">
        <v>107</v>
      </c>
      <c r="F46" s="7"/>
      <c r="G46" s="57"/>
      <c r="H46" s="7"/>
    </row>
    <row r="47" spans="1:8" ht="12.75" customHeight="1" x14ac:dyDescent="0.25">
      <c r="A47" s="123" t="s">
        <v>114</v>
      </c>
      <c r="B47" s="138"/>
      <c r="C47" s="7"/>
      <c r="D47" s="7">
        <v>-7.72</v>
      </c>
      <c r="E47" s="7">
        <v>42</v>
      </c>
      <c r="F47" s="7">
        <v>38.96</v>
      </c>
      <c r="G47" s="57">
        <v>38.96</v>
      </c>
      <c r="H47" s="103">
        <f>F47-E47+D47+F47-G47</f>
        <v>-10.759999999999998</v>
      </c>
    </row>
    <row r="48" spans="1:8" ht="15" hidden="1" customHeight="1" x14ac:dyDescent="0.25">
      <c r="A48" s="136" t="s">
        <v>54</v>
      </c>
      <c r="B48" s="137"/>
      <c r="C48" s="7">
        <v>5.27</v>
      </c>
      <c r="D48" s="7"/>
      <c r="E48" s="7"/>
      <c r="F48" s="7"/>
      <c r="G48" s="57"/>
      <c r="H48" s="7"/>
    </row>
    <row r="49" spans="1:8" ht="15" customHeight="1" x14ac:dyDescent="0.25">
      <c r="A49" s="123" t="s">
        <v>124</v>
      </c>
      <c r="B49" s="124"/>
      <c r="C49" s="7">
        <v>0.57999999999999996</v>
      </c>
      <c r="D49" s="7">
        <v>18.95</v>
      </c>
      <c r="E49" s="7">
        <v>6.96</v>
      </c>
      <c r="F49" s="7">
        <v>6.96</v>
      </c>
      <c r="G49" s="55">
        <v>1.18</v>
      </c>
      <c r="H49" s="35">
        <f>F49+D49-G49</f>
        <v>24.73</v>
      </c>
    </row>
    <row r="50" spans="1:8" ht="15" customHeight="1" x14ac:dyDescent="0.25">
      <c r="A50" s="151" t="s">
        <v>89</v>
      </c>
      <c r="B50" s="152"/>
      <c r="C50" s="165">
        <v>0.1</v>
      </c>
      <c r="D50" s="165">
        <v>-0.17</v>
      </c>
      <c r="E50" s="165">
        <v>1.18</v>
      </c>
      <c r="F50" s="165">
        <v>1.18</v>
      </c>
      <c r="G50" s="159">
        <v>1.18</v>
      </c>
      <c r="H50" s="7">
        <v>-0.17</v>
      </c>
    </row>
    <row r="51" spans="1:8" ht="3.75" hidden="1" customHeight="1" x14ac:dyDescent="0.25">
      <c r="A51" s="153"/>
      <c r="B51" s="154"/>
      <c r="C51" s="166"/>
      <c r="D51" s="166"/>
      <c r="E51" s="166"/>
      <c r="F51" s="166"/>
      <c r="G51" s="160"/>
      <c r="H51" s="7"/>
    </row>
    <row r="52" spans="1:8" ht="15.75" customHeight="1" x14ac:dyDescent="0.25">
      <c r="A52" s="98" t="s">
        <v>123</v>
      </c>
      <c r="B52" s="78"/>
      <c r="C52" s="7">
        <v>0.2</v>
      </c>
      <c r="D52" s="7">
        <v>6.3</v>
      </c>
      <c r="E52" s="7">
        <v>2.4</v>
      </c>
      <c r="F52" s="7">
        <v>2.4</v>
      </c>
      <c r="G52" s="73">
        <v>0.5</v>
      </c>
      <c r="H52" s="35">
        <f>F52-G52+D52</f>
        <v>8.1999999999999993</v>
      </c>
    </row>
    <row r="53" spans="1:8" ht="15.75" customHeight="1" x14ac:dyDescent="0.25">
      <c r="A53" s="163" t="s">
        <v>86</v>
      </c>
      <c r="B53" s="164"/>
      <c r="C53" s="76">
        <v>0.03</v>
      </c>
      <c r="D53" s="76">
        <v>0</v>
      </c>
      <c r="E53" s="76">
        <v>0.5</v>
      </c>
      <c r="F53" s="76">
        <v>0.5</v>
      </c>
      <c r="G53" s="77">
        <v>0.5</v>
      </c>
      <c r="H53" s="7"/>
    </row>
    <row r="54" spans="1:8" ht="15" customHeight="1" x14ac:dyDescent="0.25">
      <c r="A54" s="125" t="s">
        <v>116</v>
      </c>
      <c r="B54" s="126"/>
      <c r="C54" s="86"/>
      <c r="D54" s="86">
        <v>72.55</v>
      </c>
      <c r="E54" s="93">
        <f>E42+E45+E47+E49+E52</f>
        <v>922.64</v>
      </c>
      <c r="F54" s="93">
        <f>F42+F45+F47+F49+F52</f>
        <v>853.55</v>
      </c>
      <c r="G54" s="93">
        <f>G42+G45+G47+G49+G52</f>
        <v>660.93</v>
      </c>
      <c r="H54" s="86">
        <v>196.08</v>
      </c>
    </row>
    <row r="55" spans="1:8" ht="0.75" hidden="1" customHeight="1" x14ac:dyDescent="0.25">
      <c r="A55" s="147" t="s">
        <v>120</v>
      </c>
      <c r="B55" s="126"/>
      <c r="C55" s="86"/>
      <c r="D55" s="86"/>
      <c r="E55" s="93"/>
      <c r="F55" s="93"/>
      <c r="G55" s="86"/>
      <c r="H55" s="86"/>
    </row>
    <row r="56" spans="1:8" ht="26.25" customHeight="1" x14ac:dyDescent="0.25">
      <c r="A56" s="147" t="s">
        <v>138</v>
      </c>
      <c r="B56" s="147"/>
      <c r="C56" s="87"/>
      <c r="D56" s="87"/>
      <c r="E56" s="88"/>
      <c r="F56" s="89"/>
      <c r="G56" s="89"/>
      <c r="H56" s="88">
        <f>H57+H58</f>
        <v>196.0799999999999</v>
      </c>
    </row>
    <row r="57" spans="1:8" ht="25.5" customHeight="1" x14ac:dyDescent="0.25">
      <c r="A57" s="91" t="s">
        <v>117</v>
      </c>
      <c r="B57" s="91"/>
      <c r="C57" s="87"/>
      <c r="D57" s="87"/>
      <c r="E57" s="88"/>
      <c r="F57" s="89"/>
      <c r="G57" s="89"/>
      <c r="H57" s="93">
        <f>+H32+H49+H50+H52</f>
        <v>443.67999999999995</v>
      </c>
    </row>
    <row r="58" spans="1:8" ht="24.75" customHeight="1" x14ac:dyDescent="0.25">
      <c r="A58" s="94" t="s">
        <v>118</v>
      </c>
      <c r="B58" s="95"/>
      <c r="C58" s="87"/>
      <c r="D58" s="87"/>
      <c r="E58" s="88"/>
      <c r="F58" s="89"/>
      <c r="G58" s="89"/>
      <c r="H58" s="88">
        <f>H8+H36+H45+H47+H50</f>
        <v>-247.60000000000005</v>
      </c>
    </row>
    <row r="59" spans="1:8" ht="15.75" customHeight="1" x14ac:dyDescent="0.25">
      <c r="A59" s="161"/>
      <c r="B59" s="162"/>
      <c r="C59" s="162"/>
      <c r="D59" s="162"/>
      <c r="E59" s="162"/>
      <c r="F59" s="162"/>
      <c r="G59" s="162"/>
      <c r="H59" s="162"/>
    </row>
    <row r="60" spans="1:8" ht="4.5" customHeight="1" x14ac:dyDescent="0.25">
      <c r="A60" s="162"/>
      <c r="B60" s="162"/>
      <c r="C60" s="162"/>
      <c r="D60" s="162"/>
      <c r="E60" s="162"/>
      <c r="F60" s="162"/>
      <c r="G60" s="162"/>
      <c r="H60" s="162"/>
    </row>
    <row r="61" spans="1:8" ht="8.25" customHeight="1" x14ac:dyDescent="0.25"/>
    <row r="62" spans="1:8" ht="15.75" customHeight="1" x14ac:dyDescent="0.25">
      <c r="A62" s="21" t="s">
        <v>141</v>
      </c>
      <c r="D62" s="23"/>
      <c r="E62" s="23"/>
      <c r="F62" s="23"/>
      <c r="G62" s="23"/>
    </row>
    <row r="63" spans="1:8" ht="13.5" customHeight="1" x14ac:dyDescent="0.25">
      <c r="A63" s="167" t="s">
        <v>72</v>
      </c>
      <c r="B63" s="106"/>
      <c r="C63" s="106"/>
      <c r="D63" s="168"/>
      <c r="E63" s="37" t="s">
        <v>73</v>
      </c>
      <c r="F63" s="37" t="s">
        <v>74</v>
      </c>
      <c r="G63" s="37" t="s">
        <v>121</v>
      </c>
      <c r="H63" s="6" t="s">
        <v>122</v>
      </c>
    </row>
    <row r="64" spans="1:8" ht="18" customHeight="1" x14ac:dyDescent="0.25">
      <c r="A64" s="169" t="s">
        <v>115</v>
      </c>
      <c r="B64" s="146"/>
      <c r="C64" s="146"/>
      <c r="D64" s="124"/>
      <c r="E64" s="38">
        <v>43191</v>
      </c>
      <c r="F64" s="37">
        <v>1</v>
      </c>
      <c r="G64" s="39">
        <v>0.62</v>
      </c>
      <c r="H64" s="6" t="s">
        <v>125</v>
      </c>
    </row>
    <row r="65" spans="1:26" ht="16.5" customHeight="1" x14ac:dyDescent="0.25">
      <c r="A65" s="69" t="s">
        <v>116</v>
      </c>
      <c r="B65" s="62"/>
      <c r="C65" s="62"/>
      <c r="D65" s="63"/>
      <c r="E65" s="38"/>
      <c r="F65" s="37"/>
      <c r="G65" s="39">
        <f>SUM(G64:G64)</f>
        <v>0.62</v>
      </c>
      <c r="H65" s="6"/>
    </row>
    <row r="66" spans="1:26" ht="12.75" customHeight="1" x14ac:dyDescent="0.25">
      <c r="A66" s="21" t="s">
        <v>55</v>
      </c>
      <c r="D66" s="23"/>
      <c r="E66" s="23"/>
      <c r="F66" s="23"/>
      <c r="G66" s="23"/>
    </row>
    <row r="67" spans="1:26" ht="14.25" customHeight="1" x14ac:dyDescent="0.25">
      <c r="A67" s="21" t="s">
        <v>56</v>
      </c>
      <c r="D67" s="23"/>
      <c r="E67" s="23"/>
      <c r="F67" s="23"/>
      <c r="G67" s="23"/>
    </row>
    <row r="68" spans="1:26" ht="26.25" customHeight="1" x14ac:dyDescent="0.25">
      <c r="A68" s="167" t="s">
        <v>75</v>
      </c>
      <c r="B68" s="106"/>
      <c r="C68" s="106"/>
      <c r="D68" s="106"/>
      <c r="E68" s="168"/>
      <c r="F68" s="41" t="s">
        <v>74</v>
      </c>
      <c r="G68" s="40" t="s">
        <v>126</v>
      </c>
    </row>
    <row r="69" spans="1:26" ht="16.5" customHeight="1" x14ac:dyDescent="0.25">
      <c r="A69" s="169" t="s">
        <v>76</v>
      </c>
      <c r="B69" s="146"/>
      <c r="C69" s="146"/>
      <c r="D69" s="146"/>
      <c r="E69" s="124"/>
      <c r="F69" s="37" t="s">
        <v>70</v>
      </c>
      <c r="G69" s="37">
        <v>0</v>
      </c>
    </row>
    <row r="70" spans="1:26" ht="18" customHeight="1" x14ac:dyDescent="0.25">
      <c r="A70" s="46"/>
      <c r="B70" s="47"/>
      <c r="C70" s="47"/>
      <c r="D70" s="47"/>
      <c r="E70" s="47"/>
      <c r="F70" s="48"/>
      <c r="G70" s="48"/>
    </row>
    <row r="71" spans="1:26" ht="21" customHeight="1" x14ac:dyDescent="0.25">
      <c r="A71" s="52" t="s">
        <v>90</v>
      </c>
      <c r="B71" s="53"/>
      <c r="C71" s="53"/>
      <c r="D71" s="53"/>
      <c r="E71" s="53"/>
      <c r="F71" s="37"/>
      <c r="G71" s="37"/>
    </row>
    <row r="72" spans="1:26" ht="25.5" customHeight="1" x14ac:dyDescent="0.25">
      <c r="A72" s="167" t="s">
        <v>91</v>
      </c>
      <c r="B72" s="170"/>
      <c r="C72" s="104" t="s">
        <v>92</v>
      </c>
      <c r="D72" s="170"/>
      <c r="E72" s="37" t="s">
        <v>93</v>
      </c>
      <c r="F72" s="37" t="s">
        <v>94</v>
      </c>
      <c r="G72" s="37" t="s">
        <v>95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22.5" customHeight="1" x14ac:dyDescent="0.25">
      <c r="A73" s="167" t="s">
        <v>96</v>
      </c>
      <c r="B73" s="170"/>
      <c r="C73" s="104" t="s">
        <v>70</v>
      </c>
      <c r="D73" s="168"/>
      <c r="E73" s="37" t="s">
        <v>142</v>
      </c>
      <c r="F73" s="37" t="s">
        <v>70</v>
      </c>
      <c r="G73" s="37" t="s">
        <v>70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24" customHeight="1" x14ac:dyDescent="0.25">
      <c r="A74" s="49"/>
      <c r="B74" s="50"/>
      <c r="C74" s="28"/>
      <c r="D74" s="51"/>
      <c r="E74" s="48"/>
      <c r="F74" s="48"/>
      <c r="G74" s="48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8" customHeight="1" x14ac:dyDescent="0.25">
      <c r="A75" s="22" t="s">
        <v>143</v>
      </c>
      <c r="B75" s="60"/>
      <c r="C75" s="60"/>
      <c r="D75" s="22"/>
    </row>
    <row r="76" spans="1:26" ht="14.25" customHeight="1" x14ac:dyDescent="0.25">
      <c r="A76" s="141" t="s">
        <v>144</v>
      </c>
      <c r="B76" s="141"/>
      <c r="C76" s="141"/>
      <c r="D76" s="141"/>
      <c r="E76" s="141"/>
      <c r="F76" s="141"/>
      <c r="G76" s="141"/>
      <c r="H76" s="61"/>
    </row>
    <row r="77" spans="1:26" ht="51.75" customHeight="1" x14ac:dyDescent="0.25">
      <c r="A77" s="141"/>
      <c r="B77" s="141"/>
      <c r="C77" s="141"/>
      <c r="D77" s="141"/>
      <c r="E77" s="141"/>
      <c r="F77" s="141"/>
      <c r="G77" s="141"/>
      <c r="H77" s="61"/>
    </row>
    <row r="78" spans="1:26" ht="9" hidden="1" customHeight="1" x14ac:dyDescent="0.25">
      <c r="A78" s="141"/>
      <c r="B78" s="141"/>
      <c r="C78" s="141"/>
      <c r="D78" s="141"/>
      <c r="E78" s="141"/>
      <c r="F78" s="141"/>
      <c r="G78" s="141"/>
      <c r="H78" s="67"/>
    </row>
    <row r="79" spans="1:26" ht="15" hidden="1" customHeight="1" x14ac:dyDescent="0.25">
      <c r="A79" s="141"/>
      <c r="B79" s="141"/>
      <c r="C79" s="141"/>
      <c r="D79" s="141"/>
      <c r="E79" s="141"/>
      <c r="F79" s="141"/>
      <c r="G79" s="141"/>
      <c r="H79" s="61"/>
    </row>
    <row r="80" spans="1:26" ht="21.75" customHeight="1" x14ac:dyDescent="0.25">
      <c r="A80" s="75"/>
      <c r="B80" s="75"/>
      <c r="C80" s="75"/>
      <c r="D80" s="75"/>
      <c r="E80" s="75"/>
      <c r="F80" s="75"/>
      <c r="G80" s="75"/>
      <c r="H80" s="74"/>
    </row>
    <row r="81" spans="1:12" x14ac:dyDescent="0.25">
      <c r="A81" s="23" t="s">
        <v>98</v>
      </c>
      <c r="B81" s="54"/>
    </row>
    <row r="82" spans="1:12" x14ac:dyDescent="0.25">
      <c r="A82" s="23" t="s">
        <v>99</v>
      </c>
      <c r="B82" s="54"/>
      <c r="E82" s="23" t="s">
        <v>101</v>
      </c>
    </row>
    <row r="83" spans="1:12" x14ac:dyDescent="0.25">
      <c r="A83" s="23" t="s">
        <v>100</v>
      </c>
      <c r="B83" s="54"/>
    </row>
    <row r="84" spans="1:12" ht="23.25" customHeight="1" x14ac:dyDescent="0.25">
      <c r="A84" s="23"/>
      <c r="B84" s="54"/>
    </row>
    <row r="85" spans="1:12" x14ac:dyDescent="0.25">
      <c r="A85" s="19" t="s">
        <v>102</v>
      </c>
    </row>
    <row r="86" spans="1:12" x14ac:dyDescent="0.25">
      <c r="A86" s="19" t="s">
        <v>103</v>
      </c>
    </row>
    <row r="87" spans="1:12" x14ac:dyDescent="0.25">
      <c r="A87" s="19" t="s">
        <v>104</v>
      </c>
    </row>
    <row r="88" spans="1:12" x14ac:dyDescent="0.25">
      <c r="A88" s="19" t="s">
        <v>105</v>
      </c>
    </row>
    <row r="89" spans="1:12" x14ac:dyDescent="0.25">
      <c r="A89" s="19"/>
    </row>
    <row r="93" spans="1:12" x14ac:dyDescent="0.25">
      <c r="I93" s="61"/>
      <c r="J93" s="61"/>
      <c r="K93" s="61"/>
      <c r="L93" s="61"/>
    </row>
    <row r="94" spans="1:12" x14ac:dyDescent="0.25">
      <c r="I94" s="61"/>
      <c r="J94" s="61"/>
      <c r="K94" s="61"/>
      <c r="L94" s="61"/>
    </row>
    <row r="95" spans="1:12" x14ac:dyDescent="0.25">
      <c r="I95" s="67"/>
      <c r="J95" s="67"/>
      <c r="K95" s="67"/>
      <c r="L95" s="67"/>
    </row>
    <row r="96" spans="1:12" x14ac:dyDescent="0.25">
      <c r="I96" s="61"/>
      <c r="J96" s="61"/>
      <c r="K96" s="61"/>
      <c r="L96" s="61"/>
    </row>
  </sheetData>
  <mergeCells count="57">
    <mergeCell ref="A72:B72"/>
    <mergeCell ref="A73:B73"/>
    <mergeCell ref="C72:D72"/>
    <mergeCell ref="C73:D73"/>
    <mergeCell ref="A69:E69"/>
    <mergeCell ref="G50:G51"/>
    <mergeCell ref="A59:H60"/>
    <mergeCell ref="A53:B53"/>
    <mergeCell ref="F50:F51"/>
    <mergeCell ref="A68:E68"/>
    <mergeCell ref="A64:D64"/>
    <mergeCell ref="A63:D63"/>
    <mergeCell ref="A56:B56"/>
    <mergeCell ref="A55:B55"/>
    <mergeCell ref="A50:B51"/>
    <mergeCell ref="C50:C51"/>
    <mergeCell ref="D50:D51"/>
    <mergeCell ref="E50:E51"/>
    <mergeCell ref="A76:G79"/>
    <mergeCell ref="A3:B3"/>
    <mergeCell ref="A8:B8"/>
    <mergeCell ref="A10:B10"/>
    <mergeCell ref="A11:H11"/>
    <mergeCell ref="A12:B12"/>
    <mergeCell ref="A4:B4"/>
    <mergeCell ref="A7:H7"/>
    <mergeCell ref="A30:B30"/>
    <mergeCell ref="A32:B32"/>
    <mergeCell ref="A23:B23"/>
    <mergeCell ref="G27:G28"/>
    <mergeCell ref="A26:B26"/>
    <mergeCell ref="A27:B28"/>
    <mergeCell ref="C27:C28"/>
    <mergeCell ref="D27:D28"/>
    <mergeCell ref="F27:F28"/>
    <mergeCell ref="A48:B48"/>
    <mergeCell ref="A34:B34"/>
    <mergeCell ref="A42:B42"/>
    <mergeCell ref="A44:B44"/>
    <mergeCell ref="A46:B46"/>
    <mergeCell ref="A47:B47"/>
    <mergeCell ref="A45:B45"/>
    <mergeCell ref="E27:E28"/>
    <mergeCell ref="A49:B49"/>
    <mergeCell ref="A54:B54"/>
    <mergeCell ref="A14:B14"/>
    <mergeCell ref="A15:B15"/>
    <mergeCell ref="A17:B17"/>
    <mergeCell ref="A18:B18"/>
    <mergeCell ref="A21:B21"/>
    <mergeCell ref="A20:B20"/>
    <mergeCell ref="A36:B36"/>
    <mergeCell ref="A38:B38"/>
    <mergeCell ref="A39:B39"/>
    <mergeCell ref="A40:B40"/>
    <mergeCell ref="A41:B41"/>
    <mergeCell ref="A37:B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2019-01-21T06:50:34Z</cp:lastPrinted>
  <dcterms:created xsi:type="dcterms:W3CDTF">2013-02-18T04:38:06Z</dcterms:created>
  <dcterms:modified xsi:type="dcterms:W3CDTF">2019-02-10T22:25:04Z</dcterms:modified>
</cp:coreProperties>
</file>