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37" i="8" l="1"/>
  <c r="E29" i="8"/>
  <c r="F29" i="8"/>
  <c r="H29" i="8"/>
  <c r="H31" i="8"/>
  <c r="H32" i="8"/>
  <c r="H33" i="8"/>
  <c r="H34" i="8"/>
  <c r="F8" i="8"/>
  <c r="E8" i="8"/>
  <c r="H8" i="8"/>
  <c r="F27" i="8"/>
  <c r="E27" i="8"/>
  <c r="G27" i="8"/>
  <c r="H27" i="8"/>
  <c r="H47" i="8"/>
  <c r="F39" i="8"/>
  <c r="G39" i="8"/>
  <c r="G38" i="8"/>
  <c r="F41" i="8"/>
  <c r="G41" i="8"/>
  <c r="G40" i="8"/>
  <c r="G42" i="8"/>
  <c r="F42" i="8"/>
  <c r="G8" i="8"/>
  <c r="G25" i="8"/>
  <c r="G35" i="8"/>
  <c r="F35" i="8"/>
  <c r="E35" i="8"/>
  <c r="E42" i="8"/>
  <c r="E43" i="8"/>
  <c r="F26" i="8"/>
  <c r="E26" i="8"/>
  <c r="H26" i="8"/>
  <c r="H38" i="8"/>
  <c r="H40" i="8"/>
  <c r="H46" i="8"/>
  <c r="H45" i="8"/>
  <c r="E41" i="8"/>
  <c r="H41" i="8"/>
  <c r="E39" i="8"/>
  <c r="H39" i="8"/>
  <c r="G43" i="8"/>
  <c r="D44" i="8"/>
  <c r="F43" i="8"/>
  <c r="H44" i="8"/>
  <c r="C27" i="8"/>
  <c r="C26" i="8"/>
  <c r="C23" i="8"/>
  <c r="C22" i="8"/>
  <c r="C17" i="8"/>
  <c r="C16" i="8"/>
  <c r="G21" i="8"/>
  <c r="G18" i="8"/>
  <c r="G15" i="8"/>
  <c r="G12" i="8"/>
  <c r="F10" i="8"/>
  <c r="E10" i="8"/>
  <c r="F9" i="8"/>
  <c r="E9" i="8"/>
  <c r="H15" i="8"/>
  <c r="G17" i="8"/>
  <c r="G16" i="8"/>
  <c r="G23" i="8"/>
  <c r="G22" i="8"/>
  <c r="G20" i="8"/>
  <c r="G19" i="8"/>
  <c r="G14" i="8"/>
  <c r="G13" i="8"/>
  <c r="G10" i="8"/>
  <c r="G9" i="8"/>
  <c r="H25" i="8"/>
  <c r="D23" i="8"/>
  <c r="E23" i="8"/>
  <c r="F23" i="8"/>
  <c r="H23" i="8"/>
  <c r="D22" i="8"/>
  <c r="E22" i="8"/>
  <c r="F22" i="8"/>
  <c r="H22" i="8"/>
  <c r="H21" i="8"/>
  <c r="D20" i="8"/>
  <c r="E20" i="8"/>
  <c r="F20" i="8"/>
  <c r="H20" i="8"/>
  <c r="D19" i="8"/>
  <c r="E19" i="8"/>
  <c r="F19" i="8"/>
  <c r="H19" i="8"/>
  <c r="H18" i="8"/>
  <c r="D17" i="8"/>
  <c r="E17" i="8"/>
  <c r="F17" i="8"/>
  <c r="H17" i="8"/>
  <c r="D16" i="8"/>
  <c r="E16" i="8"/>
  <c r="F16" i="8"/>
  <c r="H16" i="8"/>
  <c r="D14" i="8"/>
  <c r="E14" i="8"/>
  <c r="F14" i="8"/>
  <c r="H14" i="8"/>
  <c r="D13" i="8"/>
  <c r="E13" i="8"/>
  <c r="F13" i="8"/>
  <c r="H13" i="8"/>
  <c r="H12" i="8"/>
  <c r="D10" i="8"/>
  <c r="H10" i="8"/>
  <c r="D9" i="8"/>
  <c r="H9" i="8"/>
  <c r="C20" i="8"/>
  <c r="C19" i="8"/>
  <c r="C14" i="8"/>
  <c r="C13" i="8"/>
  <c r="C10" i="8"/>
  <c r="C9" i="8"/>
</calcChain>
</file>

<file path=xl/comments1.xml><?xml version="1.0" encoding="utf-8"?>
<comments xmlns="http://schemas.openxmlformats.org/spreadsheetml/2006/main">
  <authors>
    <author>Finans</author>
  </authors>
  <commentList>
    <comment ref="C38" authorId="0" shape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2 места по 150 руб.</t>
        </r>
      </text>
    </comment>
    <comment ref="C40" authorId="0" shape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150 руб.*12=1800 руб год</t>
        </r>
      </text>
    </comment>
  </commentList>
</comments>
</file>

<file path=xl/sharedStrings.xml><?xml version="1.0" encoding="utf-8"?>
<sst xmlns="http://schemas.openxmlformats.org/spreadsheetml/2006/main" count="172" uniqueCount="149">
  <si>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</si>
  <si>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</si>
  <si>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</si>
  <si>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</si>
  <si>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</si>
  <si>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</si>
  <si>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</si>
  <si>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</si>
  <si>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</si>
  <si>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</si>
  <si>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</si>
  <si>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</si>
  <si>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</si>
  <si>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</si>
  <si>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</si>
  <si>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</si>
  <si>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</si>
  <si>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</si>
  <si>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</si>
  <si>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</si>
  <si>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</si>
  <si>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</si>
  <si>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</si>
  <si>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</si>
  <si>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</si>
  <si>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</si>
  <si>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</si>
  <si>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</si>
  <si>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</si>
  <si>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</si>
  <si>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</si>
  <si>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</si>
  <si>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</si>
  <si>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</si>
  <si>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</si>
  <si>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</si>
  <si>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</si>
  <si>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</si>
  <si>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</si>
  <si>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</si>
  <si>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</si>
  <si>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</si>
  <si>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</si>
  <si>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</si>
  <si>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</si>
  <si>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</si>
  <si>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</si>
  <si>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</si>
  <si>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</si>
  <si>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</si>
  <si>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</si>
  <si>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</si>
  <si>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</si>
  <si>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</si>
  <si>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</si>
  <si>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</si>
  <si>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</si>
  <si>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</si>
  <si>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</si>
  <si>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</si>
  <si>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</si>
  <si>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</si>
  <si>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</si>
  <si>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</si>
  <si>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</si>
  <si>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</si>
  <si>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</si>
  <si>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</si>
  <si>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</si>
  <si>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</si>
  <si>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</si>
  <si>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</si>
  <si>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</si>
  <si>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</si>
  <si>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</si>
  <si>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</si>
  <si>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</si>
  <si>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</si>
  <si>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</si>
  <si>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</si>
  <si>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</si>
  <si>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</si>
  <si>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</si>
  <si>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1.4 Вывоз и утилизация ТБО</t>
  </si>
  <si>
    <t>неименование работ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</si>
  <si>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</si>
  <si>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</si>
  <si>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</si>
  <si>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</si>
  <si>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</si>
  <si>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</si>
  <si>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</si>
  <si>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</si>
  <si>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</si>
  <si>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</si>
  <si>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</si>
  <si>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</si>
  <si>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</si>
  <si>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</si>
  <si>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</si>
  <si>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</si>
  <si>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</si>
  <si>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</si>
  <si>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</si>
  <si>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Ленинского района-1"</t>
  </si>
  <si>
    <t>ООО " Ярд"</t>
  </si>
  <si>
    <t>2-260-343</t>
  </si>
  <si>
    <t>ул. Уткинская</t>
  </si>
  <si>
    <t xml:space="preserve">                                                   №  13</t>
  </si>
  <si>
    <t>1 259,10 м2</t>
  </si>
  <si>
    <t>01.05.2009г.</t>
  </si>
  <si>
    <t>Уткинская, 13</t>
  </si>
  <si>
    <t>ООО "Комфорт"</t>
  </si>
  <si>
    <t>ул. Тунгусская, 8</t>
  </si>
  <si>
    <t>Колличество проживающих</t>
  </si>
  <si>
    <t>ИТОГО ПО ПРОЧИМ УСЛУГАМ:</t>
  </si>
  <si>
    <t>ИТОГО ПО ДОМУ:</t>
  </si>
  <si>
    <t>ПРОЧИЕ УСЛУГИ: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</si>
  <si>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</si>
  <si>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</si>
  <si>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</si>
  <si>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</si>
  <si>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</si>
  <si>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исполн-ль</t>
  </si>
  <si>
    <t>ООО " Восток Мегаполис"</t>
  </si>
  <si>
    <t>352,6 м2</t>
  </si>
  <si>
    <t>3.Коммунальные услуги, всего:</t>
  </si>
  <si>
    <t>в том числе: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</si>
  <si>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</si>
  <si>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</si>
  <si>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</si>
  <si>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</si>
  <si>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сумма, т.р.</t>
  </si>
  <si>
    <t>1.Дополнит. Сбор средств на бойлер</t>
  </si>
  <si>
    <t>2. Реклама в подъездах, исполн. ООО Правильный формат</t>
  </si>
  <si>
    <t>3. Телекоммуникациина общедомовом имуществе. Ростелеком</t>
  </si>
  <si>
    <t xml:space="preserve">                       Отчет ООО "Управляющей компании Ленинского района-1"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</si>
  <si>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</si>
  <si>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</si>
  <si>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</si>
  <si>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2018 г.</t>
  </si>
  <si>
    <t>3. Перечень работ, выполненных по статье " текущий ремонт"  в 2018 году.</t>
  </si>
  <si>
    <t>частичная оплата работ по замене бойлера</t>
  </si>
  <si>
    <t>компл</t>
  </si>
  <si>
    <t>ИП Полушко</t>
  </si>
  <si>
    <t>итого</t>
  </si>
  <si>
    <t>План по статье "текущий ремонт" на 2019 год</t>
  </si>
  <si>
    <t>Предложение Управляющей компании: ремонт инженерных коммуникаций-электрика, общестроительные работы - ремонт  крылец. В случае недостатка денежных средств на счету дома - выполнение работ возможно за счет дополнительного сбора средств.</t>
  </si>
  <si>
    <r>
      <t>ИСХ    №</t>
    </r>
    <r>
      <rPr>
        <b/>
        <u/>
        <sz val="9"/>
        <color theme="1"/>
        <rFont val="Calibri"/>
        <family val="2"/>
        <charset val="204"/>
        <scheme val="minor"/>
      </rPr>
      <t xml:space="preserve">    57/03 от 13.03.2019 г.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</si>
</sst>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5" fillId="0" borderId="0" xfId="0" applyFon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164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0" fillId="0" borderId="0" xfId="0" applyNumberFormat="1"/>
    <xf numFmtId="164" fontId="6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3" fillId="0" borderId="4" xfId="0" applyFont="1" applyBorder="1" applyAlignment="1"/>
    <xf numFmtId="0" fontId="3" fillId="0" borderId="8" xfId="0" applyFont="1" applyBorder="1" applyAlignment="1"/>
    <xf numFmtId="164" fontId="15" fillId="0" borderId="0" xfId="0" applyNumberFormat="1" applyFon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2" fontId="9" fillId="0" borderId="6" xfId="0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9" fillId="0" borderId="1" xfId="0" applyFont="1" applyBorder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9" fillId="2" borderId="1" xfId="0" applyFont="1" applyFill="1" applyBorder="1"/>
    <xf numFmtId="0" fontId="9" fillId="2" borderId="0" xfId="0" applyFont="1" applyFill="1"/>
    <xf numFmtId="0" fontId="9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/>
    <xf numFmtId="164" fontId="9" fillId="2" borderId="3" xfId="0" applyNumberFormat="1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2" fontId="7" fillId="2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/>
    <xf numFmtId="0" fontId="0" fillId="0" borderId="6" xfId="0" applyBorder="1" applyAlignment="1"/>
    <xf numFmtId="0" fontId="3" fillId="0" borderId="2" xfId="0" applyFont="1" applyFill="1" applyBorder="1" applyAlignment="1"/>
    <xf numFmtId="0" fontId="9" fillId="2" borderId="2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7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4" fillId="0" borderId="6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6" fillId="0" borderId="2" xfId="0" applyFont="1" applyBorder="1" applyAlignment="1">
      <alignment horizontal="center"/>
    </xf>
    <xf numFmtId="0" fontId="9" fillId="2" borderId="2" xfId="0" applyFont="1" applyFill="1" applyBorder="1" applyAlignment="1"/>
    <xf numFmtId="0" fontId="9" fillId="2" borderId="6" xfId="0" applyFont="1" applyFill="1" applyBorder="1" applyAlignment="1"/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2" xfId="0" applyFont="1" applyBorder="1" applyAlignment="1"/>
    <xf numFmtId="0" fontId="3" fillId="0" borderId="6" xfId="0" applyFont="1" applyBorder="1" applyAlignment="1"/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6" xfId="0" applyNumberFormat="1" applyFont="1" applyBorder="1" applyAlignment="1"/>
    <xf numFmtId="0" fontId="6" fillId="0" borderId="2" xfId="0" applyFont="1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136</v>
      </c>
      <c r="C1" s="1"/>
    </row>
    <row r="2" spans="1:4" ht="15" customHeight="1" x14ac:dyDescent="0.25">
      <c r="A2" s="2" t="s">
        <v>44</v>
      </c>
      <c r="C2" s="4"/>
    </row>
    <row r="3" spans="1:4" ht="15.75" x14ac:dyDescent="0.25">
      <c r="B3" s="24" t="s">
        <v>108</v>
      </c>
      <c r="C3" s="24" t="s">
        <v>107</v>
      </c>
    </row>
    <row r="4" spans="1:4" ht="14.25" customHeight="1" x14ac:dyDescent="0.25">
      <c r="A4" s="22" t="s">
        <v>148</v>
      </c>
      <c r="C4" s="4"/>
    </row>
    <row r="5" spans="1:4" ht="15" customHeight="1" x14ac:dyDescent="0.25">
      <c r="A5" s="4" t="s">
        <v>7</v>
      </c>
      <c r="C5" s="4"/>
    </row>
    <row r="6" spans="1:4" s="23" customFormat="1" ht="12.75" customHeight="1" x14ac:dyDescent="0.25">
      <c r="A6" s="4" t="s">
        <v>85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8</v>
      </c>
      <c r="C8" s="27" t="s">
        <v>86</v>
      </c>
      <c r="D8" s="10"/>
    </row>
    <row r="9" spans="1:4" s="3" customFormat="1" ht="12" customHeight="1" x14ac:dyDescent="0.25">
      <c r="A9" s="13" t="s">
        <v>1</v>
      </c>
      <c r="B9" s="14" t="s">
        <v>9</v>
      </c>
      <c r="C9" s="131" t="s">
        <v>10</v>
      </c>
      <c r="D9" s="132"/>
    </row>
    <row r="10" spans="1:4" s="3" customFormat="1" ht="24" customHeight="1" x14ac:dyDescent="0.25">
      <c r="A10" s="13" t="s">
        <v>2</v>
      </c>
      <c r="B10" s="15" t="s">
        <v>11</v>
      </c>
      <c r="C10" s="133" t="s">
        <v>87</v>
      </c>
      <c r="D10" s="130"/>
    </row>
    <row r="11" spans="1:4" s="3" customFormat="1" ht="15" customHeight="1" x14ac:dyDescent="0.25">
      <c r="A11" s="13" t="s">
        <v>3</v>
      </c>
      <c r="B11" s="14" t="s">
        <v>12</v>
      </c>
      <c r="C11" s="131" t="s">
        <v>13</v>
      </c>
      <c r="D11" s="132"/>
    </row>
    <row r="12" spans="1:4" s="3" customFormat="1" ht="18.75" customHeight="1" x14ac:dyDescent="0.25">
      <c r="A12" s="134">
        <v>5</v>
      </c>
      <c r="B12" s="134" t="s">
        <v>88</v>
      </c>
      <c r="C12" s="56" t="s">
        <v>89</v>
      </c>
      <c r="D12" s="57" t="s">
        <v>90</v>
      </c>
    </row>
    <row r="13" spans="1:4" s="3" customFormat="1" ht="14.25" customHeight="1" x14ac:dyDescent="0.25">
      <c r="A13" s="134"/>
      <c r="B13" s="134"/>
      <c r="C13" s="56" t="s">
        <v>91</v>
      </c>
      <c r="D13" s="57" t="s">
        <v>92</v>
      </c>
    </row>
    <row r="14" spans="1:4" s="3" customFormat="1" x14ac:dyDescent="0.25">
      <c r="A14" s="134"/>
      <c r="B14" s="134"/>
      <c r="C14" s="56" t="s">
        <v>93</v>
      </c>
      <c r="D14" s="57" t="s">
        <v>94</v>
      </c>
    </row>
    <row r="15" spans="1:4" s="3" customFormat="1" ht="16.5" customHeight="1" x14ac:dyDescent="0.25">
      <c r="A15" s="134"/>
      <c r="B15" s="134"/>
      <c r="C15" s="56" t="s">
        <v>95</v>
      </c>
      <c r="D15" s="57" t="s">
        <v>96</v>
      </c>
    </row>
    <row r="16" spans="1:4" s="3" customFormat="1" ht="16.5" customHeight="1" x14ac:dyDescent="0.25">
      <c r="A16" s="134"/>
      <c r="B16" s="134"/>
      <c r="C16" s="56" t="s">
        <v>97</v>
      </c>
      <c r="D16" s="57" t="s">
        <v>98</v>
      </c>
    </row>
    <row r="17" spans="1:4" s="5" customFormat="1" ht="15.75" customHeight="1" x14ac:dyDescent="0.25">
      <c r="A17" s="134"/>
      <c r="B17" s="134"/>
      <c r="C17" s="56" t="s">
        <v>99</v>
      </c>
      <c r="D17" s="57" t="s">
        <v>100</v>
      </c>
    </row>
    <row r="18" spans="1:4" s="5" customFormat="1" ht="15.75" customHeight="1" x14ac:dyDescent="0.25">
      <c r="A18" s="134"/>
      <c r="B18" s="134"/>
      <c r="C18" s="58" t="s">
        <v>101</v>
      </c>
      <c r="D18" s="57" t="s">
        <v>102</v>
      </c>
    </row>
    <row r="19" spans="1:4" ht="21.75" customHeight="1" x14ac:dyDescent="0.25">
      <c r="A19" s="13" t="s">
        <v>4</v>
      </c>
      <c r="B19" s="14" t="s">
        <v>14</v>
      </c>
      <c r="C19" s="135" t="s">
        <v>82</v>
      </c>
      <c r="D19" s="136"/>
    </row>
    <row r="20" spans="1:4" s="5" customFormat="1" ht="20.25" customHeight="1" x14ac:dyDescent="0.25">
      <c r="A20" s="13" t="s">
        <v>5</v>
      </c>
      <c r="B20" s="14" t="s">
        <v>15</v>
      </c>
      <c r="C20" s="137" t="s">
        <v>48</v>
      </c>
      <c r="D20" s="138"/>
    </row>
    <row r="21" spans="1:4" s="5" customFormat="1" ht="15" customHeight="1" x14ac:dyDescent="0.25">
      <c r="A21" s="13" t="s">
        <v>6</v>
      </c>
      <c r="B21" s="14" t="s">
        <v>16</v>
      </c>
      <c r="C21" s="133" t="s">
        <v>17</v>
      </c>
      <c r="D21" s="139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18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x14ac:dyDescent="0.25">
      <c r="A25" s="6"/>
      <c r="B25" s="18" t="s">
        <v>19</v>
      </c>
      <c r="C25" s="7" t="s">
        <v>20</v>
      </c>
      <c r="D25" s="9" t="s">
        <v>21</v>
      </c>
    </row>
    <row r="26" spans="1:4" ht="30.75" customHeight="1" x14ac:dyDescent="0.25">
      <c r="A26" s="140" t="s">
        <v>24</v>
      </c>
      <c r="B26" s="141"/>
      <c r="C26" s="141"/>
      <c r="D26" s="142"/>
    </row>
    <row r="27" spans="1:4" ht="12" customHeight="1" x14ac:dyDescent="0.25">
      <c r="A27" s="51"/>
      <c r="B27" s="52"/>
      <c r="C27" s="52"/>
      <c r="D27" s="53"/>
    </row>
    <row r="28" spans="1:4" ht="13.5" customHeight="1" x14ac:dyDescent="0.25">
      <c r="A28" s="7">
        <v>1</v>
      </c>
      <c r="B28" s="6" t="s">
        <v>105</v>
      </c>
      <c r="C28" s="6" t="s">
        <v>22</v>
      </c>
      <c r="D28" s="6" t="s">
        <v>23</v>
      </c>
    </row>
    <row r="29" spans="1:4" x14ac:dyDescent="0.25">
      <c r="A29" s="20" t="s">
        <v>25</v>
      </c>
      <c r="B29" s="19"/>
      <c r="C29" s="19"/>
      <c r="D29" s="19"/>
    </row>
    <row r="30" spans="1:4" x14ac:dyDescent="0.25">
      <c r="A30" s="7">
        <v>1</v>
      </c>
      <c r="B30" s="6" t="s">
        <v>112</v>
      </c>
      <c r="C30" s="6" t="s">
        <v>22</v>
      </c>
      <c r="D30" s="6" t="s">
        <v>106</v>
      </c>
    </row>
    <row r="31" spans="1:4" x14ac:dyDescent="0.25">
      <c r="A31" s="20" t="s">
        <v>37</v>
      </c>
      <c r="B31" s="19"/>
      <c r="C31" s="19"/>
      <c r="D31" s="19"/>
    </row>
    <row r="32" spans="1:4" x14ac:dyDescent="0.25">
      <c r="A32" s="20" t="s">
        <v>38</v>
      </c>
      <c r="B32" s="19"/>
      <c r="C32" s="19"/>
      <c r="D32" s="19"/>
    </row>
    <row r="33" spans="1:4" x14ac:dyDescent="0.25">
      <c r="A33" s="7">
        <v>1</v>
      </c>
      <c r="B33" s="6" t="s">
        <v>124</v>
      </c>
      <c r="C33" s="6" t="s">
        <v>113</v>
      </c>
      <c r="D33" s="6" t="s">
        <v>26</v>
      </c>
    </row>
    <row r="34" spans="1:4" x14ac:dyDescent="0.25">
      <c r="A34" s="20" t="s">
        <v>27</v>
      </c>
      <c r="B34" s="19"/>
      <c r="C34" s="19"/>
      <c r="D34" s="19"/>
    </row>
    <row r="35" spans="1:4" x14ac:dyDescent="0.25">
      <c r="A35" s="7">
        <v>1</v>
      </c>
      <c r="B35" s="6" t="s">
        <v>28</v>
      </c>
      <c r="C35" s="6" t="s">
        <v>22</v>
      </c>
      <c r="D35" s="6" t="s">
        <v>23</v>
      </c>
    </row>
    <row r="36" spans="1:4" ht="15" customHeight="1" x14ac:dyDescent="0.25">
      <c r="A36" s="28"/>
      <c r="B36" s="12"/>
      <c r="C36" s="12"/>
      <c r="D36" s="12"/>
    </row>
    <row r="37" spans="1:4" x14ac:dyDescent="0.25">
      <c r="A37" s="4" t="s">
        <v>43</v>
      </c>
      <c r="B37" s="19"/>
      <c r="C37" s="19"/>
      <c r="D37" s="19"/>
    </row>
    <row r="38" spans="1:4" x14ac:dyDescent="0.25">
      <c r="A38" s="7">
        <v>1</v>
      </c>
      <c r="B38" s="6" t="s">
        <v>29</v>
      </c>
      <c r="C38" s="127">
        <v>1962</v>
      </c>
      <c r="D38" s="128"/>
    </row>
    <row r="39" spans="1:4" ht="15" customHeight="1" x14ac:dyDescent="0.25">
      <c r="A39" s="7">
        <v>2</v>
      </c>
      <c r="B39" s="6" t="s">
        <v>31</v>
      </c>
      <c r="C39" s="127">
        <v>5</v>
      </c>
      <c r="D39" s="128"/>
    </row>
    <row r="40" spans="1:4" x14ac:dyDescent="0.25">
      <c r="A40" s="7">
        <v>3</v>
      </c>
      <c r="B40" s="6" t="s">
        <v>32</v>
      </c>
      <c r="C40" s="127">
        <v>2</v>
      </c>
      <c r="D40" s="128"/>
    </row>
    <row r="41" spans="1:4" x14ac:dyDescent="0.25">
      <c r="A41" s="7">
        <v>4</v>
      </c>
      <c r="B41" s="6" t="s">
        <v>30</v>
      </c>
      <c r="C41" s="127" t="s">
        <v>72</v>
      </c>
      <c r="D41" s="128"/>
    </row>
    <row r="42" spans="1:4" ht="15" customHeight="1" x14ac:dyDescent="0.25">
      <c r="A42" s="7">
        <v>5</v>
      </c>
      <c r="B42" s="6" t="s">
        <v>33</v>
      </c>
      <c r="C42" s="127" t="s">
        <v>72</v>
      </c>
      <c r="D42" s="128"/>
    </row>
    <row r="43" spans="1:4" x14ac:dyDescent="0.25">
      <c r="A43" s="7">
        <v>6</v>
      </c>
      <c r="B43" s="6" t="s">
        <v>34</v>
      </c>
      <c r="C43" s="127" t="s">
        <v>109</v>
      </c>
      <c r="D43" s="128"/>
    </row>
    <row r="44" spans="1:4" x14ac:dyDescent="0.25">
      <c r="A44" s="7">
        <v>7</v>
      </c>
      <c r="B44" s="6" t="s">
        <v>35</v>
      </c>
      <c r="C44" s="127" t="s">
        <v>72</v>
      </c>
      <c r="D44" s="128"/>
    </row>
    <row r="45" spans="1:4" x14ac:dyDescent="0.25">
      <c r="A45" s="7">
        <v>8</v>
      </c>
      <c r="B45" s="6" t="s">
        <v>36</v>
      </c>
      <c r="C45" s="127" t="s">
        <v>125</v>
      </c>
      <c r="D45" s="128"/>
    </row>
    <row r="46" spans="1:4" x14ac:dyDescent="0.25">
      <c r="A46" s="7">
        <v>9</v>
      </c>
      <c r="B46" s="6" t="s">
        <v>114</v>
      </c>
      <c r="C46" s="127">
        <v>49</v>
      </c>
      <c r="D46" s="130"/>
    </row>
    <row r="47" spans="1:4" x14ac:dyDescent="0.25">
      <c r="A47" s="7">
        <v>10</v>
      </c>
      <c r="B47" s="6" t="s">
        <v>65</v>
      </c>
      <c r="C47" s="129" t="s">
        <v>110</v>
      </c>
      <c r="D47" s="128"/>
    </row>
    <row r="48" spans="1:4" x14ac:dyDescent="0.25">
      <c r="A48" s="4"/>
    </row>
    <row r="49" spans="1:4" x14ac:dyDescent="0.25">
      <c r="A49" s="4"/>
    </row>
    <row r="51" spans="1:4" x14ac:dyDescent="0.25">
      <c r="A51" s="59"/>
      <c r="B51" s="59"/>
      <c r="C51" s="60"/>
      <c r="D51" s="61"/>
    </row>
    <row r="52" spans="1:4" x14ac:dyDescent="0.25">
      <c r="A52" s="59"/>
      <c r="B52" s="59"/>
      <c r="C52" s="60"/>
      <c r="D52" s="61"/>
    </row>
    <row r="53" spans="1:4" x14ac:dyDescent="0.25">
      <c r="A53" s="59"/>
      <c r="B53" s="59"/>
      <c r="C53" s="60"/>
      <c r="D53" s="61"/>
    </row>
    <row r="54" spans="1:4" x14ac:dyDescent="0.25">
      <c r="A54" s="59"/>
      <c r="B54" s="59"/>
      <c r="C54" s="60"/>
      <c r="D54" s="61"/>
    </row>
    <row r="55" spans="1:4" x14ac:dyDescent="0.25">
      <c r="A55" s="59"/>
      <c r="B55" s="59"/>
      <c r="C55" s="62"/>
      <c r="D55" s="61"/>
    </row>
    <row r="56" spans="1:4" x14ac:dyDescent="0.25">
      <c r="A56" s="59"/>
      <c r="B56" s="59"/>
      <c r="C56" s="63"/>
      <c r="D56" s="61"/>
    </row>
  </sheetData>
  <mergeCells count="19">
    <mergeCell ref="C38:D38"/>
    <mergeCell ref="C9:D9"/>
    <mergeCell ref="C10:D10"/>
    <mergeCell ref="C11:D11"/>
    <mergeCell ref="A12:A18"/>
    <mergeCell ref="B12:B18"/>
    <mergeCell ref="C19:D19"/>
    <mergeCell ref="C20:D20"/>
    <mergeCell ref="C21:D21"/>
    <mergeCell ref="A26:D26"/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7"/>
  <sheetViews>
    <sheetView topLeftCell="A52" workbookViewId="0">
      <selection activeCell="I70" sqref="I70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43" customWidth="1"/>
    <col min="4" max="4" width="8.28515625" customWidth="1"/>
    <col min="5" max="5" width="9" customWidth="1"/>
    <col min="6" max="6" width="10.5703125" customWidth="1"/>
    <col min="7" max="7" width="10.42578125" customWidth="1"/>
    <col min="8" max="8" width="10.85546875" customWidth="1"/>
  </cols>
  <sheetData>
    <row r="1" spans="1:26" ht="19.5" customHeight="1" x14ac:dyDescent="0.25">
      <c r="A1" s="4" t="s">
        <v>118</v>
      </c>
      <c r="B1"/>
      <c r="C1" s="34"/>
      <c r="D1" s="34"/>
      <c r="G1" s="34"/>
      <c r="H1" s="19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18" customHeight="1" x14ac:dyDescent="0.25">
      <c r="A2" s="4" t="s">
        <v>137</v>
      </c>
      <c r="B2"/>
      <c r="C2" s="34"/>
      <c r="D2" s="34"/>
      <c r="G2" s="34"/>
      <c r="H2" s="19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s="99" customFormat="1" ht="24" customHeight="1" x14ac:dyDescent="0.25">
      <c r="A3" s="143" t="s">
        <v>138</v>
      </c>
      <c r="B3" s="143"/>
      <c r="C3" s="92"/>
      <c r="D3" s="93">
        <v>36.64</v>
      </c>
      <c r="E3" s="94"/>
      <c r="F3" s="95"/>
      <c r="G3" s="95"/>
      <c r="H3" s="96"/>
      <c r="I3" s="97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</row>
    <row r="4" spans="1:26" s="99" customFormat="1" ht="14.25" customHeight="1" x14ac:dyDescent="0.25">
      <c r="A4" s="143" t="s">
        <v>119</v>
      </c>
      <c r="B4" s="144"/>
      <c r="C4" s="92"/>
      <c r="D4" s="93">
        <v>184.64</v>
      </c>
      <c r="E4" s="94"/>
      <c r="F4" s="95"/>
      <c r="G4" s="95"/>
      <c r="H4" s="100"/>
      <c r="I4" s="97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</row>
    <row r="5" spans="1:26" s="99" customFormat="1" ht="16.5" customHeight="1" x14ac:dyDescent="0.25">
      <c r="A5" s="143" t="s">
        <v>120</v>
      </c>
      <c r="B5" s="144"/>
      <c r="C5" s="92"/>
      <c r="D5" s="93">
        <v>-148</v>
      </c>
      <c r="E5" s="94"/>
      <c r="F5" s="95"/>
      <c r="G5" s="95"/>
      <c r="H5" s="96"/>
      <c r="I5" s="97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</row>
    <row r="6" spans="1:26" ht="15" customHeight="1" x14ac:dyDescent="0.25">
      <c r="A6" s="154" t="s">
        <v>139</v>
      </c>
      <c r="B6" s="155"/>
      <c r="C6" s="155"/>
      <c r="D6" s="155"/>
      <c r="E6" s="155"/>
      <c r="F6" s="155"/>
      <c r="G6" s="155"/>
      <c r="H6" s="156"/>
      <c r="I6" s="90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ht="56.25" customHeight="1" x14ac:dyDescent="0.25">
      <c r="A7" s="149" t="s">
        <v>53</v>
      </c>
      <c r="B7" s="161"/>
      <c r="C7" s="39" t="s">
        <v>54</v>
      </c>
      <c r="D7" s="29" t="s">
        <v>55</v>
      </c>
      <c r="E7" s="29" t="s">
        <v>56</v>
      </c>
      <c r="F7" s="29" t="s">
        <v>57</v>
      </c>
      <c r="G7" s="35" t="s">
        <v>58</v>
      </c>
      <c r="H7" s="29" t="s">
        <v>59</v>
      </c>
      <c r="J7" s="72"/>
    </row>
    <row r="8" spans="1:26" ht="17.25" customHeight="1" x14ac:dyDescent="0.25">
      <c r="A8" s="149" t="s">
        <v>60</v>
      </c>
      <c r="B8" s="150"/>
      <c r="C8" s="40">
        <v>15.83</v>
      </c>
      <c r="D8" s="71">
        <v>-89.44</v>
      </c>
      <c r="E8" s="65">
        <f>E12+E15+E18+E21</f>
        <v>220.66000000000003</v>
      </c>
      <c r="F8" s="65">
        <f>F12+F15+F18+F21</f>
        <v>233.91000000000003</v>
      </c>
      <c r="G8" s="71">
        <f>F8</f>
        <v>233.91000000000003</v>
      </c>
      <c r="H8" s="65">
        <f>F8-E8+D8</f>
        <v>-76.19</v>
      </c>
      <c r="J8" s="72"/>
    </row>
    <row r="9" spans="1:26" x14ac:dyDescent="0.25">
      <c r="A9" s="36" t="s">
        <v>61</v>
      </c>
      <c r="B9" s="37"/>
      <c r="C9" s="41">
        <f>C8-C10</f>
        <v>14.247</v>
      </c>
      <c r="D9" s="46">
        <f>D8-D10</f>
        <v>-80.495999999999995</v>
      </c>
      <c r="E9" s="65">
        <f>E8-E10</f>
        <v>198.59400000000002</v>
      </c>
      <c r="F9" s="65">
        <f>F8-F10</f>
        <v>210.51900000000001</v>
      </c>
      <c r="G9" s="46">
        <f>G8-G10</f>
        <v>210.51900000000001</v>
      </c>
      <c r="H9" s="46">
        <f>F9-E9+D9</f>
        <v>-68.571000000000012</v>
      </c>
      <c r="J9" s="72"/>
    </row>
    <row r="10" spans="1:26" x14ac:dyDescent="0.25">
      <c r="A10" s="145" t="s">
        <v>62</v>
      </c>
      <c r="B10" s="146"/>
      <c r="C10" s="41">
        <f>C8*10%</f>
        <v>1.5830000000000002</v>
      </c>
      <c r="D10" s="46">
        <f>D8*10%</f>
        <v>-8.9440000000000008</v>
      </c>
      <c r="E10" s="46">
        <f>E8*10%</f>
        <v>22.066000000000003</v>
      </c>
      <c r="F10" s="46">
        <f>F8*10%</f>
        <v>23.391000000000005</v>
      </c>
      <c r="G10" s="46">
        <f>G8*10%</f>
        <v>23.391000000000005</v>
      </c>
      <c r="H10" s="46">
        <f>F10-E10+D10</f>
        <v>-7.618999999999998</v>
      </c>
      <c r="J10" s="72"/>
    </row>
    <row r="11" spans="1:26" ht="12.75" customHeight="1" x14ac:dyDescent="0.25">
      <c r="A11" s="162" t="s">
        <v>63</v>
      </c>
      <c r="B11" s="163"/>
      <c r="C11" s="163"/>
      <c r="D11" s="163"/>
      <c r="E11" s="163"/>
      <c r="F11" s="163"/>
      <c r="G11" s="163"/>
      <c r="H11" s="150"/>
    </row>
    <row r="12" spans="1:26" x14ac:dyDescent="0.25">
      <c r="A12" s="147" t="s">
        <v>45</v>
      </c>
      <c r="B12" s="148"/>
      <c r="C12" s="40">
        <v>5.65</v>
      </c>
      <c r="D12" s="69">
        <v>-35.72</v>
      </c>
      <c r="E12" s="69">
        <v>85.37</v>
      </c>
      <c r="F12" s="69">
        <v>90.06</v>
      </c>
      <c r="G12" s="69">
        <f>F12</f>
        <v>90.06</v>
      </c>
      <c r="H12" s="46">
        <f>F12-E12+D12</f>
        <v>-31.03</v>
      </c>
      <c r="J12" s="72"/>
    </row>
    <row r="13" spans="1:26" x14ac:dyDescent="0.25">
      <c r="A13" s="36" t="s">
        <v>61</v>
      </c>
      <c r="B13" s="37"/>
      <c r="C13" s="41">
        <f>C12-C14</f>
        <v>5.085</v>
      </c>
      <c r="D13" s="46">
        <f>D12-D14</f>
        <v>-32.147999999999996</v>
      </c>
      <c r="E13" s="46">
        <f>E12-E14</f>
        <v>76.832999999999998</v>
      </c>
      <c r="F13" s="46">
        <f>F12-F14</f>
        <v>81.054000000000002</v>
      </c>
      <c r="G13" s="46">
        <f>G12-G14</f>
        <v>81.054000000000002</v>
      </c>
      <c r="H13" s="46">
        <f t="shared" ref="H13:H23" si="0">F13-E13+D13</f>
        <v>-27.926999999999992</v>
      </c>
      <c r="J13" s="72"/>
    </row>
    <row r="14" spans="1:26" x14ac:dyDescent="0.25">
      <c r="A14" s="145" t="s">
        <v>62</v>
      </c>
      <c r="B14" s="146"/>
      <c r="C14" s="41">
        <f>C12*10%</f>
        <v>0.56500000000000006</v>
      </c>
      <c r="D14" s="46">
        <f>D12*10%</f>
        <v>-3.5720000000000001</v>
      </c>
      <c r="E14" s="46">
        <f>E12*10%</f>
        <v>8.5370000000000008</v>
      </c>
      <c r="F14" s="46">
        <f>F12*10%</f>
        <v>9.0060000000000002</v>
      </c>
      <c r="G14" s="46">
        <f>G12*10%</f>
        <v>9.0060000000000002</v>
      </c>
      <c r="H14" s="46">
        <f t="shared" si="0"/>
        <v>-3.1030000000000006</v>
      </c>
      <c r="J14" s="72"/>
    </row>
    <row r="15" spans="1:26" ht="23.25" customHeight="1" x14ac:dyDescent="0.25">
      <c r="A15" s="147" t="s">
        <v>39</v>
      </c>
      <c r="B15" s="148"/>
      <c r="C15" s="40">
        <v>3.45</v>
      </c>
      <c r="D15" s="69">
        <v>-22.22</v>
      </c>
      <c r="E15" s="69">
        <v>52.13</v>
      </c>
      <c r="F15" s="69">
        <v>55</v>
      </c>
      <c r="G15" s="69">
        <f>F15</f>
        <v>55</v>
      </c>
      <c r="H15" s="46">
        <f>F15-E15+D15</f>
        <v>-19.350000000000001</v>
      </c>
      <c r="J15" s="72"/>
    </row>
    <row r="16" spans="1:26" x14ac:dyDescent="0.25">
      <c r="A16" s="36" t="s">
        <v>61</v>
      </c>
      <c r="B16" s="37"/>
      <c r="C16" s="41">
        <f>C15-C17</f>
        <v>3.105</v>
      </c>
      <c r="D16" s="46">
        <f>D15-D17</f>
        <v>-19.997999999999998</v>
      </c>
      <c r="E16" s="46">
        <f>E15-E17</f>
        <v>46.917000000000002</v>
      </c>
      <c r="F16" s="46">
        <f>F15-F17</f>
        <v>49.5</v>
      </c>
      <c r="G16" s="46">
        <f>G15-G17</f>
        <v>49.5</v>
      </c>
      <c r="H16" s="46">
        <f t="shared" si="0"/>
        <v>-17.414999999999999</v>
      </c>
    </row>
    <row r="17" spans="1:8" ht="15" customHeight="1" x14ac:dyDescent="0.25">
      <c r="A17" s="145" t="s">
        <v>62</v>
      </c>
      <c r="B17" s="146"/>
      <c r="C17" s="41">
        <f>C15*10%</f>
        <v>0.34500000000000003</v>
      </c>
      <c r="D17" s="46">
        <f>D15*10%</f>
        <v>-2.222</v>
      </c>
      <c r="E17" s="46">
        <f>E15*10%</f>
        <v>5.213000000000001</v>
      </c>
      <c r="F17" s="46">
        <f>F15*10%</f>
        <v>5.5</v>
      </c>
      <c r="G17" s="46">
        <f>G15*10%</f>
        <v>5.5</v>
      </c>
      <c r="H17" s="46">
        <f t="shared" si="0"/>
        <v>-1.9350000000000009</v>
      </c>
    </row>
    <row r="18" spans="1:8" ht="15.75" customHeight="1" x14ac:dyDescent="0.25">
      <c r="A18" s="147" t="s">
        <v>46</v>
      </c>
      <c r="B18" s="148"/>
      <c r="C18" s="39">
        <v>2.37</v>
      </c>
      <c r="D18" s="69">
        <v>-8.9600000000000009</v>
      </c>
      <c r="E18" s="69">
        <v>17.739999999999998</v>
      </c>
      <c r="F18" s="69">
        <v>21.96</v>
      </c>
      <c r="G18" s="69">
        <f>F18</f>
        <v>21.96</v>
      </c>
      <c r="H18" s="46">
        <f t="shared" si="0"/>
        <v>-4.7399999999999984</v>
      </c>
    </row>
    <row r="19" spans="1:8" ht="15" customHeight="1" x14ac:dyDescent="0.25">
      <c r="A19" s="36" t="s">
        <v>61</v>
      </c>
      <c r="B19" s="37"/>
      <c r="C19" s="41">
        <f>C18-C20</f>
        <v>2.133</v>
      </c>
      <c r="D19" s="46">
        <f>D18-D20</f>
        <v>-8.0640000000000001</v>
      </c>
      <c r="E19" s="46">
        <f>E18-E20</f>
        <v>15.965999999999998</v>
      </c>
      <c r="F19" s="46">
        <f>F18-F20</f>
        <v>19.763999999999999</v>
      </c>
      <c r="G19" s="46">
        <f>G18-G20</f>
        <v>19.763999999999999</v>
      </c>
      <c r="H19" s="46">
        <f t="shared" si="0"/>
        <v>-4.2659999999999982</v>
      </c>
    </row>
    <row r="20" spans="1:8" ht="12.75" customHeight="1" x14ac:dyDescent="0.25">
      <c r="A20" s="145" t="s">
        <v>62</v>
      </c>
      <c r="B20" s="146"/>
      <c r="C20" s="41">
        <f>C18*10%</f>
        <v>0.23700000000000002</v>
      </c>
      <c r="D20" s="46">
        <f>D18*10%</f>
        <v>-0.89600000000000013</v>
      </c>
      <c r="E20" s="46">
        <f>E18*10%</f>
        <v>1.774</v>
      </c>
      <c r="F20" s="46">
        <f>F18*10%</f>
        <v>2.1960000000000002</v>
      </c>
      <c r="G20" s="46">
        <f>G18*10%</f>
        <v>2.1960000000000002</v>
      </c>
      <c r="H20" s="46">
        <f t="shared" si="0"/>
        <v>-0.47399999999999998</v>
      </c>
    </row>
    <row r="21" spans="1:8" ht="14.25" customHeight="1" x14ac:dyDescent="0.25">
      <c r="A21" s="11" t="s">
        <v>83</v>
      </c>
      <c r="B21" s="38"/>
      <c r="C21" s="42">
        <v>4.3600000000000003</v>
      </c>
      <c r="D21" s="46">
        <v>-22.56</v>
      </c>
      <c r="E21" s="46">
        <v>65.42</v>
      </c>
      <c r="F21" s="46">
        <v>66.89</v>
      </c>
      <c r="G21" s="46">
        <f>F21</f>
        <v>66.89</v>
      </c>
      <c r="H21" s="46">
        <f t="shared" si="0"/>
        <v>-21.09</v>
      </c>
    </row>
    <row r="22" spans="1:8" ht="14.25" customHeight="1" x14ac:dyDescent="0.25">
      <c r="A22" s="36" t="s">
        <v>61</v>
      </c>
      <c r="B22" s="37"/>
      <c r="C22" s="41">
        <f>C21-C23</f>
        <v>3.9240000000000004</v>
      </c>
      <c r="D22" s="46">
        <f>D21-D23</f>
        <v>-20.303999999999998</v>
      </c>
      <c r="E22" s="46">
        <f>E21-E23</f>
        <v>58.878</v>
      </c>
      <c r="F22" s="46">
        <f>F21-F23</f>
        <v>60.201000000000001</v>
      </c>
      <c r="G22" s="46">
        <f>G21-G23</f>
        <v>60.201000000000001</v>
      </c>
      <c r="H22" s="46">
        <f t="shared" si="0"/>
        <v>-18.980999999999998</v>
      </c>
    </row>
    <row r="23" spans="1:8" x14ac:dyDescent="0.25">
      <c r="A23" s="145" t="s">
        <v>62</v>
      </c>
      <c r="B23" s="146"/>
      <c r="C23" s="41">
        <f>C21*10%</f>
        <v>0.43600000000000005</v>
      </c>
      <c r="D23" s="46">
        <f>D21*10%</f>
        <v>-2.2559999999999998</v>
      </c>
      <c r="E23" s="46">
        <f>E21*10%</f>
        <v>6.5420000000000007</v>
      </c>
      <c r="F23" s="46">
        <f>F21*10%</f>
        <v>6.6890000000000001</v>
      </c>
      <c r="G23" s="46">
        <f>G21*10%</f>
        <v>6.6890000000000001</v>
      </c>
      <c r="H23" s="46">
        <f t="shared" si="0"/>
        <v>-2.1090000000000004</v>
      </c>
    </row>
    <row r="24" spans="1:8" s="99" customFormat="1" ht="4.5" customHeight="1" x14ac:dyDescent="0.25">
      <c r="A24" s="108"/>
      <c r="B24" s="109"/>
      <c r="C24" s="110"/>
      <c r="D24" s="111"/>
      <c r="E24" s="112"/>
      <c r="F24" s="112"/>
      <c r="G24" s="113"/>
      <c r="H24" s="112"/>
    </row>
    <row r="25" spans="1:8" ht="15.75" customHeight="1" x14ac:dyDescent="0.25">
      <c r="A25" s="149" t="s">
        <v>40</v>
      </c>
      <c r="B25" s="150"/>
      <c r="C25" s="42">
        <v>5.29</v>
      </c>
      <c r="D25" s="65">
        <v>168.02</v>
      </c>
      <c r="E25" s="65">
        <v>79.930000000000007</v>
      </c>
      <c r="F25" s="65">
        <v>84.34</v>
      </c>
      <c r="G25" s="70">
        <f>G26+G27</f>
        <v>145.434</v>
      </c>
      <c r="H25" s="65">
        <f>F25-E25-G25+D25+F25</f>
        <v>111.33600000000001</v>
      </c>
    </row>
    <row r="26" spans="1:8" s="4" customFormat="1" ht="15.75" customHeight="1" x14ac:dyDescent="0.25">
      <c r="A26" s="86" t="s">
        <v>64</v>
      </c>
      <c r="B26" s="87"/>
      <c r="C26" s="42">
        <f>C25-C27</f>
        <v>4.7610000000000001</v>
      </c>
      <c r="D26" s="65">
        <v>169.7</v>
      </c>
      <c r="E26" s="65">
        <f>E25-E27</f>
        <v>71.937000000000012</v>
      </c>
      <c r="F26" s="65">
        <f>F25-F27</f>
        <v>75.906000000000006</v>
      </c>
      <c r="G26" s="88">
        <v>137</v>
      </c>
      <c r="H26" s="65">
        <f>F26-E26-G26+D26+F26</f>
        <v>112.57499999999999</v>
      </c>
    </row>
    <row r="27" spans="1:8" ht="16.5" customHeight="1" x14ac:dyDescent="0.25">
      <c r="A27" s="145" t="s">
        <v>62</v>
      </c>
      <c r="B27" s="146"/>
      <c r="C27" s="41">
        <f>C25*10%</f>
        <v>0.52900000000000003</v>
      </c>
      <c r="D27" s="46">
        <v>-1.67</v>
      </c>
      <c r="E27" s="46">
        <f>E25*10%</f>
        <v>7.9930000000000012</v>
      </c>
      <c r="F27" s="46">
        <f>F25*10%</f>
        <v>8.4340000000000011</v>
      </c>
      <c r="G27" s="46">
        <f>F27</f>
        <v>8.4340000000000011</v>
      </c>
      <c r="H27" s="46">
        <f>F27-E27-G27+D27+F27</f>
        <v>-1.2289999999999992</v>
      </c>
    </row>
    <row r="28" spans="1:8" ht="10.5" customHeight="1" x14ac:dyDescent="0.25">
      <c r="A28" s="115"/>
      <c r="B28" s="116"/>
      <c r="C28" s="41"/>
      <c r="D28" s="46"/>
      <c r="E28" s="46"/>
      <c r="F28" s="46"/>
      <c r="G28" s="120"/>
      <c r="H28" s="46"/>
    </row>
    <row r="29" spans="1:8" ht="16.5" customHeight="1" x14ac:dyDescent="0.25">
      <c r="A29" s="149" t="s">
        <v>126</v>
      </c>
      <c r="B29" s="161"/>
      <c r="C29" s="41"/>
      <c r="D29" s="65">
        <v>-7.8</v>
      </c>
      <c r="E29" s="65">
        <f>E31+E32+E33+E34</f>
        <v>24.35</v>
      </c>
      <c r="F29" s="65">
        <f>F31+F32+F33+F34</f>
        <v>24.709999999999997</v>
      </c>
      <c r="G29" s="70">
        <v>24.71</v>
      </c>
      <c r="H29" s="65">
        <f>F29-E29+D29+F29-G29</f>
        <v>-7.4400000000000084</v>
      </c>
    </row>
    <row r="30" spans="1:8" ht="16.5" customHeight="1" x14ac:dyDescent="0.25">
      <c r="A30" s="121" t="s">
        <v>127</v>
      </c>
      <c r="B30" s="114"/>
      <c r="C30" s="41"/>
      <c r="D30" s="46"/>
      <c r="E30" s="46"/>
      <c r="F30" s="46"/>
      <c r="G30" s="120"/>
      <c r="H30" s="46"/>
    </row>
    <row r="31" spans="1:8" ht="16.5" customHeight="1" x14ac:dyDescent="0.25">
      <c r="A31" s="151" t="s">
        <v>128</v>
      </c>
      <c r="B31" s="150"/>
      <c r="C31" s="41"/>
      <c r="D31" s="46">
        <v>-0.49</v>
      </c>
      <c r="E31" s="46">
        <v>1.86</v>
      </c>
      <c r="F31" s="46">
        <v>1.87</v>
      </c>
      <c r="G31" s="46">
        <v>1.87</v>
      </c>
      <c r="H31" s="46">
        <f t="shared" ref="H31:H34" si="1">F31-E31</f>
        <v>1.0000000000000009E-2</v>
      </c>
    </row>
    <row r="32" spans="1:8" ht="16.5" customHeight="1" x14ac:dyDescent="0.25">
      <c r="A32" s="151" t="s">
        <v>130</v>
      </c>
      <c r="B32" s="150"/>
      <c r="C32" s="41"/>
      <c r="D32" s="46">
        <v>-2.36</v>
      </c>
      <c r="E32" s="46">
        <v>9.51</v>
      </c>
      <c r="F32" s="46">
        <v>9.36</v>
      </c>
      <c r="G32" s="46">
        <v>9.36</v>
      </c>
      <c r="H32" s="46">
        <f t="shared" si="1"/>
        <v>-0.15000000000000036</v>
      </c>
    </row>
    <row r="33" spans="1:26" ht="16.5" customHeight="1" x14ac:dyDescent="0.25">
      <c r="A33" s="151" t="s">
        <v>131</v>
      </c>
      <c r="B33" s="150"/>
      <c r="C33" s="41"/>
      <c r="D33" s="46">
        <v>-4.6399999999999997</v>
      </c>
      <c r="E33" s="46">
        <v>11.23</v>
      </c>
      <c r="F33" s="46">
        <v>11.78</v>
      </c>
      <c r="G33" s="46">
        <v>11.78</v>
      </c>
      <c r="H33" s="46">
        <f t="shared" si="1"/>
        <v>0.54999999999999893</v>
      </c>
    </row>
    <row r="34" spans="1:26" ht="16.5" customHeight="1" x14ac:dyDescent="0.25">
      <c r="A34" s="151" t="s">
        <v>129</v>
      </c>
      <c r="B34" s="150"/>
      <c r="C34" s="41"/>
      <c r="D34" s="46">
        <v>-0.31</v>
      </c>
      <c r="E34" s="46">
        <v>1.75</v>
      </c>
      <c r="F34" s="46">
        <v>1.7</v>
      </c>
      <c r="G34" s="46">
        <v>1.7</v>
      </c>
      <c r="H34" s="46">
        <f t="shared" si="1"/>
        <v>-5.0000000000000044E-2</v>
      </c>
    </row>
    <row r="35" spans="1:26" s="104" customFormat="1" ht="15" customHeight="1" x14ac:dyDescent="0.25">
      <c r="A35" s="101" t="s">
        <v>116</v>
      </c>
      <c r="B35" s="102"/>
      <c r="C35" s="95"/>
      <c r="D35" s="94"/>
      <c r="E35" s="94">
        <f>E8+E25+E29</f>
        <v>324.94000000000005</v>
      </c>
      <c r="F35" s="94">
        <f t="shared" ref="F35:G35" si="2">F8+F25+F29</f>
        <v>342.96</v>
      </c>
      <c r="G35" s="94">
        <f t="shared" si="2"/>
        <v>404.05400000000003</v>
      </c>
      <c r="H35" s="94"/>
    </row>
    <row r="36" spans="1:26" s="104" customFormat="1" ht="15" customHeight="1" x14ac:dyDescent="0.25">
      <c r="A36" s="101" t="s">
        <v>117</v>
      </c>
      <c r="B36" s="102"/>
      <c r="C36" s="95"/>
      <c r="D36" s="94"/>
      <c r="E36" s="94"/>
      <c r="F36" s="94"/>
      <c r="G36" s="103"/>
      <c r="H36" s="94"/>
    </row>
    <row r="37" spans="1:26" s="104" customFormat="1" ht="18.75" customHeight="1" x14ac:dyDescent="0.25">
      <c r="A37" s="152" t="s">
        <v>133</v>
      </c>
      <c r="B37" s="153"/>
      <c r="C37" s="122"/>
      <c r="D37" s="123">
        <v>-49.09</v>
      </c>
      <c r="E37" s="123">
        <v>0</v>
      </c>
      <c r="F37" s="123">
        <v>29.17</v>
      </c>
      <c r="G37" s="124">
        <v>29.17</v>
      </c>
      <c r="H37" s="65">
        <f>F37-E37-G37+D37+F37</f>
        <v>-19.920000000000002</v>
      </c>
    </row>
    <row r="38" spans="1:26" ht="24" customHeight="1" x14ac:dyDescent="0.25">
      <c r="A38" s="159" t="s">
        <v>134</v>
      </c>
      <c r="B38" s="160"/>
      <c r="C38" s="64">
        <v>150</v>
      </c>
      <c r="D38" s="66">
        <v>11.96</v>
      </c>
      <c r="E38" s="66">
        <v>3.6</v>
      </c>
      <c r="F38" s="66">
        <v>3.6</v>
      </c>
      <c r="G38" s="67">
        <f>G39</f>
        <v>0.6120000000000001</v>
      </c>
      <c r="H38" s="65">
        <f>F38-E38-G38+D38+F38</f>
        <v>14.948</v>
      </c>
    </row>
    <row r="39" spans="1:26" ht="16.5" customHeight="1" x14ac:dyDescent="0.25">
      <c r="A39" s="77" t="s">
        <v>47</v>
      </c>
      <c r="B39" s="78"/>
      <c r="C39" s="54"/>
      <c r="D39" s="55">
        <v>0</v>
      </c>
      <c r="E39" s="55">
        <f>E38*17%</f>
        <v>0.6120000000000001</v>
      </c>
      <c r="F39" s="55">
        <f>F38*17%</f>
        <v>0.6120000000000001</v>
      </c>
      <c r="G39" s="68">
        <f>F39</f>
        <v>0.6120000000000001</v>
      </c>
      <c r="H39" s="65">
        <f>F39-E39-G39+D39+F39</f>
        <v>0</v>
      </c>
      <c r="J39" s="125"/>
    </row>
    <row r="40" spans="1:26" ht="24" customHeight="1" x14ac:dyDescent="0.25">
      <c r="A40" s="159" t="s">
        <v>135</v>
      </c>
      <c r="B40" s="160"/>
      <c r="C40" s="64">
        <v>150</v>
      </c>
      <c r="D40" s="66">
        <v>2.98</v>
      </c>
      <c r="E40" s="66">
        <v>1.8</v>
      </c>
      <c r="F40" s="66">
        <v>1.8</v>
      </c>
      <c r="G40" s="67">
        <f>G41</f>
        <v>0.30600000000000005</v>
      </c>
      <c r="H40" s="65">
        <f>F40-E40-G40+D40+F40</f>
        <v>4.4740000000000002</v>
      </c>
    </row>
    <row r="41" spans="1:26" ht="16.5" customHeight="1" x14ac:dyDescent="0.25">
      <c r="A41" s="77" t="s">
        <v>47</v>
      </c>
      <c r="B41" s="78"/>
      <c r="C41" s="54"/>
      <c r="D41" s="55">
        <v>0</v>
      </c>
      <c r="E41" s="55">
        <f>E40*17%</f>
        <v>0.30600000000000005</v>
      </c>
      <c r="F41" s="55">
        <f>F40*17%</f>
        <v>0.30600000000000005</v>
      </c>
      <c r="G41" s="68">
        <f>F41</f>
        <v>0.30600000000000005</v>
      </c>
      <c r="H41" s="65">
        <f>F41-E41-G41+D41+F41</f>
        <v>0</v>
      </c>
    </row>
    <row r="42" spans="1:26" s="106" customFormat="1" ht="14.25" customHeight="1" x14ac:dyDescent="0.2">
      <c r="A42" s="165" t="s">
        <v>115</v>
      </c>
      <c r="B42" s="166"/>
      <c r="C42" s="95"/>
      <c r="D42" s="105"/>
      <c r="E42" s="94">
        <f>E37+E38+E40</f>
        <v>5.4</v>
      </c>
      <c r="F42" s="94">
        <f t="shared" ref="F42:G42" si="3">F37+F38+F40</f>
        <v>34.57</v>
      </c>
      <c r="G42" s="94">
        <f t="shared" si="3"/>
        <v>30.088000000000005</v>
      </c>
      <c r="H42" s="105"/>
    </row>
    <row r="43" spans="1:26" s="99" customFormat="1" ht="15" customHeight="1" x14ac:dyDescent="0.25">
      <c r="A43" s="157" t="s">
        <v>121</v>
      </c>
      <c r="B43" s="158"/>
      <c r="C43" s="95"/>
      <c r="D43" s="107"/>
      <c r="E43" s="95">
        <f>E35+E42</f>
        <v>330.34000000000003</v>
      </c>
      <c r="F43" s="95">
        <f>F35+F42</f>
        <v>377.53</v>
      </c>
      <c r="G43" s="95">
        <f>G35+G42</f>
        <v>434.14200000000005</v>
      </c>
      <c r="H43" s="94"/>
    </row>
    <row r="44" spans="1:26" s="99" customFormat="1" ht="17.25" customHeight="1" x14ac:dyDescent="0.25">
      <c r="A44" s="157" t="s">
        <v>122</v>
      </c>
      <c r="B44" s="158"/>
      <c r="C44" s="95"/>
      <c r="D44" s="94">
        <f>D3</f>
        <v>36.64</v>
      </c>
      <c r="E44" s="95"/>
      <c r="F44" s="95"/>
      <c r="G44" s="95"/>
      <c r="H44" s="126">
        <f>F43-E43+D44+F43-G43</f>
        <v>27.217999999999847</v>
      </c>
    </row>
    <row r="45" spans="1:26" s="99" customFormat="1" ht="22.5" customHeight="1" x14ac:dyDescent="0.25">
      <c r="A45" s="143" t="s">
        <v>140</v>
      </c>
      <c r="B45" s="143"/>
      <c r="C45" s="92"/>
      <c r="D45" s="92"/>
      <c r="E45" s="94"/>
      <c r="F45" s="95"/>
      <c r="G45" s="95"/>
      <c r="H45" s="126">
        <f>(H46+H47)-0.01</f>
        <v>27.207999999999974</v>
      </c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</row>
    <row r="46" spans="1:26" s="99" customFormat="1" ht="15.75" customHeight="1" x14ac:dyDescent="0.25">
      <c r="A46" s="143" t="s">
        <v>119</v>
      </c>
      <c r="B46" s="144"/>
      <c r="C46" s="92"/>
      <c r="D46" s="92"/>
      <c r="E46" s="94"/>
      <c r="F46" s="95"/>
      <c r="G46" s="95"/>
      <c r="H46" s="126">
        <f>H26+H38+H40</f>
        <v>131.99699999999999</v>
      </c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</row>
    <row r="47" spans="1:26" s="99" customFormat="1" ht="14.25" customHeight="1" x14ac:dyDescent="0.25">
      <c r="A47" s="183" t="s">
        <v>120</v>
      </c>
      <c r="B47" s="184"/>
      <c r="C47" s="92"/>
      <c r="D47" s="92"/>
      <c r="E47" s="94"/>
      <c r="F47" s="95"/>
      <c r="G47" s="95"/>
      <c r="H47" s="126">
        <f>H8+H27+H29+H37</f>
        <v>-104.77900000000001</v>
      </c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</row>
    <row r="48" spans="1:26" ht="26.25" customHeight="1" x14ac:dyDescent="0.25">
      <c r="A48" s="167"/>
      <c r="B48" s="168"/>
      <c r="C48" s="168"/>
      <c r="D48" s="168"/>
      <c r="E48" s="168"/>
      <c r="F48" s="168"/>
      <c r="G48" s="168"/>
      <c r="H48" s="168"/>
    </row>
    <row r="49" spans="1:13" ht="15.75" customHeight="1" x14ac:dyDescent="0.25">
      <c r="A49" s="21" t="s">
        <v>141</v>
      </c>
      <c r="D49" s="23"/>
      <c r="E49" s="23"/>
      <c r="F49" s="23"/>
      <c r="G49" s="23"/>
    </row>
    <row r="50" spans="1:13" ht="12" customHeight="1" x14ac:dyDescent="0.25">
      <c r="A50" s="164" t="s">
        <v>84</v>
      </c>
      <c r="B50" s="146"/>
      <c r="C50" s="146"/>
      <c r="D50" s="130"/>
      <c r="E50" s="31" t="s">
        <v>49</v>
      </c>
      <c r="F50" s="31" t="s">
        <v>50</v>
      </c>
      <c r="G50" s="31" t="s">
        <v>132</v>
      </c>
      <c r="H50" s="6" t="s">
        <v>123</v>
      </c>
    </row>
    <row r="51" spans="1:13" ht="14.25" customHeight="1" x14ac:dyDescent="0.25">
      <c r="A51" s="172" t="s">
        <v>142</v>
      </c>
      <c r="B51" s="173"/>
      <c r="C51" s="173"/>
      <c r="D51" s="174"/>
      <c r="E51" s="89">
        <v>43405</v>
      </c>
      <c r="F51" s="31" t="s">
        <v>143</v>
      </c>
      <c r="G51" s="73">
        <v>137</v>
      </c>
      <c r="H51" s="6" t="s">
        <v>144</v>
      </c>
      <c r="I51" s="79"/>
      <c r="J51" s="79"/>
      <c r="K51" s="50"/>
      <c r="L51" s="50"/>
      <c r="M51" s="50"/>
    </row>
    <row r="52" spans="1:13" s="4" customFormat="1" ht="13.5" customHeight="1" x14ac:dyDescent="0.25">
      <c r="A52" s="181" t="s">
        <v>145</v>
      </c>
      <c r="B52" s="182"/>
      <c r="C52" s="182"/>
      <c r="D52" s="161"/>
      <c r="E52" s="47"/>
      <c r="F52" s="48"/>
      <c r="G52" s="49">
        <v>137</v>
      </c>
      <c r="H52" s="91"/>
    </row>
    <row r="53" spans="1:13" s="4" customFormat="1" ht="13.5" customHeight="1" x14ac:dyDescent="0.25">
      <c r="A53" s="80"/>
      <c r="B53" s="81"/>
      <c r="C53" s="81"/>
      <c r="D53" s="81"/>
      <c r="E53" s="82"/>
      <c r="F53" s="83"/>
      <c r="G53" s="84"/>
    </row>
    <row r="54" spans="1:13" s="4" customFormat="1" ht="13.5" customHeight="1" x14ac:dyDescent="0.25">
      <c r="A54" s="80"/>
      <c r="B54" s="81"/>
      <c r="C54" s="81"/>
      <c r="D54" s="81"/>
      <c r="E54" s="82"/>
      <c r="F54" s="83"/>
      <c r="G54" s="84"/>
    </row>
    <row r="55" spans="1:13" x14ac:dyDescent="0.25">
      <c r="A55" s="21" t="s">
        <v>41</v>
      </c>
      <c r="D55" s="23"/>
      <c r="E55" s="23"/>
      <c r="F55" s="23"/>
      <c r="G55" s="23"/>
    </row>
    <row r="56" spans="1:13" x14ac:dyDescent="0.25">
      <c r="A56" s="21" t="s">
        <v>42</v>
      </c>
      <c r="D56" s="23"/>
      <c r="E56" s="23"/>
      <c r="F56" s="23"/>
      <c r="G56" s="23"/>
    </row>
    <row r="57" spans="1:13" ht="23.25" customHeight="1" x14ac:dyDescent="0.25">
      <c r="A57" s="164" t="s">
        <v>52</v>
      </c>
      <c r="B57" s="146"/>
      <c r="C57" s="146"/>
      <c r="D57" s="146"/>
      <c r="E57" s="130"/>
      <c r="F57" s="33" t="s">
        <v>50</v>
      </c>
      <c r="G57" s="32" t="s">
        <v>51</v>
      </c>
    </row>
    <row r="58" spans="1:13" x14ac:dyDescent="0.25">
      <c r="A58" s="164" t="s">
        <v>72</v>
      </c>
      <c r="B58" s="146"/>
      <c r="C58" s="146"/>
      <c r="D58" s="146"/>
      <c r="E58" s="130"/>
      <c r="F58" s="31"/>
      <c r="G58" s="31">
        <v>0</v>
      </c>
    </row>
    <row r="59" spans="1:13" x14ac:dyDescent="0.25">
      <c r="A59" s="23"/>
      <c r="D59" s="23"/>
      <c r="E59" s="23"/>
      <c r="F59" s="23"/>
      <c r="G59" s="23"/>
    </row>
    <row r="60" spans="1:13" s="4" customFormat="1" x14ac:dyDescent="0.25">
      <c r="A60" s="21" t="s">
        <v>66</v>
      </c>
      <c r="B60" s="44"/>
      <c r="C60" s="45"/>
      <c r="D60" s="21"/>
      <c r="E60" s="21"/>
      <c r="F60" s="21"/>
      <c r="G60" s="21"/>
    </row>
    <row r="61" spans="1:13" x14ac:dyDescent="0.25">
      <c r="A61" s="180" t="s">
        <v>67</v>
      </c>
      <c r="B61" s="150"/>
      <c r="C61" s="177" t="s">
        <v>68</v>
      </c>
      <c r="D61" s="150"/>
      <c r="E61" s="31" t="s">
        <v>69</v>
      </c>
      <c r="F61" s="31" t="s">
        <v>70</v>
      </c>
      <c r="G61" s="31" t="s">
        <v>71</v>
      </c>
    </row>
    <row r="62" spans="1:13" s="19" customFormat="1" ht="11.25" x14ac:dyDescent="0.2">
      <c r="A62" s="175" t="s">
        <v>111</v>
      </c>
      <c r="B62" s="176"/>
      <c r="C62" s="178" t="s">
        <v>72</v>
      </c>
      <c r="D62" s="179"/>
      <c r="E62" s="7">
        <v>5</v>
      </c>
      <c r="F62" s="7" t="s">
        <v>72</v>
      </c>
      <c r="G62" s="7" t="s">
        <v>72</v>
      </c>
    </row>
    <row r="63" spans="1:13" x14ac:dyDescent="0.25">
      <c r="A63" s="23"/>
      <c r="D63" s="23"/>
      <c r="E63" s="23"/>
      <c r="F63" s="23"/>
      <c r="G63" s="23"/>
    </row>
    <row r="65" spans="1:8" x14ac:dyDescent="0.25">
      <c r="A65" s="21" t="s">
        <v>103</v>
      </c>
      <c r="E65" s="34"/>
      <c r="F65" s="74"/>
      <c r="G65" s="34"/>
    </row>
    <row r="66" spans="1:8" x14ac:dyDescent="0.25">
      <c r="A66" s="21" t="s">
        <v>146</v>
      </c>
      <c r="B66" s="75"/>
      <c r="C66" s="76"/>
      <c r="D66" s="21"/>
      <c r="E66" s="34"/>
      <c r="F66" s="74"/>
      <c r="G66" s="34"/>
    </row>
    <row r="67" spans="1:8" ht="49.5" customHeight="1" x14ac:dyDescent="0.25">
      <c r="A67" s="169" t="s">
        <v>147</v>
      </c>
      <c r="B67" s="170"/>
      <c r="C67" s="170"/>
      <c r="D67" s="170"/>
      <c r="E67" s="170"/>
      <c r="F67" s="170"/>
      <c r="G67" s="170"/>
      <c r="H67" s="171"/>
    </row>
    <row r="68" spans="1:8" ht="35.25" customHeight="1" x14ac:dyDescent="0.25">
      <c r="A68" s="117"/>
      <c r="B68" s="118"/>
      <c r="C68" s="118"/>
      <c r="D68" s="118"/>
      <c r="E68" s="118"/>
      <c r="F68" s="118"/>
      <c r="G68" s="118"/>
      <c r="H68" s="119"/>
    </row>
    <row r="70" spans="1:8" x14ac:dyDescent="0.25">
      <c r="A70" s="4" t="s">
        <v>73</v>
      </c>
      <c r="B70" s="44"/>
      <c r="C70" s="45"/>
      <c r="D70" s="4"/>
      <c r="E70" s="4" t="s">
        <v>74</v>
      </c>
      <c r="F70" s="4"/>
    </row>
    <row r="71" spans="1:8" x14ac:dyDescent="0.25">
      <c r="A71" s="4" t="s">
        <v>75</v>
      </c>
      <c r="B71" s="44"/>
      <c r="C71" s="45"/>
      <c r="D71" s="4"/>
      <c r="E71" s="4"/>
      <c r="F71" s="4"/>
    </row>
    <row r="72" spans="1:8" x14ac:dyDescent="0.25">
      <c r="A72" s="4" t="s">
        <v>104</v>
      </c>
      <c r="B72" s="44"/>
      <c r="C72" s="45"/>
      <c r="D72" s="4"/>
      <c r="E72" s="4"/>
      <c r="F72" s="4"/>
    </row>
    <row r="74" spans="1:8" x14ac:dyDescent="0.25">
      <c r="A74" s="23" t="s">
        <v>76</v>
      </c>
      <c r="B74" s="85"/>
    </row>
    <row r="75" spans="1:8" x14ac:dyDescent="0.25">
      <c r="A75" s="23" t="s">
        <v>77</v>
      </c>
      <c r="B75" s="85"/>
      <c r="C75" s="43" t="s">
        <v>23</v>
      </c>
    </row>
    <row r="76" spans="1:8" x14ac:dyDescent="0.25">
      <c r="A76" s="23" t="s">
        <v>78</v>
      </c>
      <c r="B76" s="85"/>
      <c r="C76" s="43" t="s">
        <v>79</v>
      </c>
    </row>
    <row r="77" spans="1:8" x14ac:dyDescent="0.25">
      <c r="A77" s="23" t="s">
        <v>80</v>
      </c>
      <c r="B77" s="85"/>
      <c r="C77" s="43" t="s">
        <v>81</v>
      </c>
    </row>
  </sheetData>
  <mergeCells count="42">
    <mergeCell ref="A50:D50"/>
    <mergeCell ref="A38:B38"/>
    <mergeCell ref="A42:B42"/>
    <mergeCell ref="A48:H48"/>
    <mergeCell ref="A67:H67"/>
    <mergeCell ref="A51:D51"/>
    <mergeCell ref="A62:B62"/>
    <mergeCell ref="C61:D61"/>
    <mergeCell ref="C62:D62"/>
    <mergeCell ref="A61:B61"/>
    <mergeCell ref="A52:D52"/>
    <mergeCell ref="A57:E57"/>
    <mergeCell ref="A58:E58"/>
    <mergeCell ref="A47:B47"/>
    <mergeCell ref="A44:B44"/>
    <mergeCell ref="A45:B45"/>
    <mergeCell ref="A3:B3"/>
    <mergeCell ref="A4:B4"/>
    <mergeCell ref="A5:B5"/>
    <mergeCell ref="A6:H6"/>
    <mergeCell ref="A43:B43"/>
    <mergeCell ref="A40:B40"/>
    <mergeCell ref="A7:B7"/>
    <mergeCell ref="A8:B8"/>
    <mergeCell ref="A10:B10"/>
    <mergeCell ref="A23:B23"/>
    <mergeCell ref="A14:B14"/>
    <mergeCell ref="A15:B15"/>
    <mergeCell ref="A11:H11"/>
    <mergeCell ref="A12:B12"/>
    <mergeCell ref="A29:B29"/>
    <mergeCell ref="A31:B31"/>
    <mergeCell ref="A46:B46"/>
    <mergeCell ref="A17:B17"/>
    <mergeCell ref="A18:B18"/>
    <mergeCell ref="A20:B20"/>
    <mergeCell ref="A25:B25"/>
    <mergeCell ref="A27:B27"/>
    <mergeCell ref="A33:B33"/>
    <mergeCell ref="A34:B34"/>
    <mergeCell ref="A32:B32"/>
    <mergeCell ref="A37:B37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2019-03-11T00:20:42Z</cp:lastPrinted>
  <dcterms:created xsi:type="dcterms:W3CDTF">2013-02-18T04:38:06Z</dcterms:created>
  <dcterms:modified xsi:type="dcterms:W3CDTF">2019-03-14T05:26:37Z</dcterms:modified>
</cp:coreProperties>
</file>