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2 - 21.02.2020г размещены на сайте УК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F27" i="8" l="1"/>
  <c r="E43" i="8"/>
  <c r="G57" i="8"/>
  <c r="G26" i="8"/>
  <c r="G25" i="8"/>
  <c r="G35" i="8"/>
  <c r="G44" i="8"/>
  <c r="F44" i="8"/>
  <c r="E44" i="8"/>
  <c r="H45" i="8"/>
  <c r="H47" i="8"/>
  <c r="H25" i="8"/>
  <c r="H48" i="8"/>
  <c r="F35" i="8"/>
  <c r="E35" i="8"/>
  <c r="E42" i="8"/>
  <c r="F38" i="8"/>
  <c r="G31" i="8"/>
  <c r="G32" i="8"/>
  <c r="G33" i="8"/>
  <c r="G34" i="8"/>
  <c r="G29" i="8"/>
  <c r="F8" i="8"/>
  <c r="E8" i="8"/>
  <c r="H8" i="8"/>
  <c r="G27" i="8"/>
  <c r="E38" i="8"/>
  <c r="G38" i="8"/>
  <c r="H38" i="8"/>
  <c r="G37" i="8"/>
  <c r="H37" i="8"/>
  <c r="F40" i="8"/>
  <c r="G40" i="8"/>
  <c r="G39" i="8"/>
  <c r="H39" i="8"/>
  <c r="F42" i="8"/>
  <c r="G42" i="8"/>
  <c r="G41" i="8"/>
  <c r="H41" i="8"/>
  <c r="H46" i="8"/>
  <c r="G43" i="8"/>
  <c r="F43" i="8"/>
  <c r="C8" i="8"/>
  <c r="H34" i="8"/>
  <c r="H33" i="8"/>
  <c r="H32" i="8"/>
  <c r="H31" i="8"/>
  <c r="E29" i="8"/>
  <c r="F29" i="8"/>
  <c r="H29" i="8"/>
  <c r="G8" i="8"/>
  <c r="E27" i="8"/>
  <c r="E26" i="8"/>
  <c r="F26" i="8"/>
  <c r="H26" i="8"/>
  <c r="H27" i="8"/>
  <c r="H42" i="8"/>
  <c r="E40" i="8"/>
  <c r="H40" i="8"/>
  <c r="G21" i="8"/>
  <c r="G18" i="8"/>
  <c r="G15" i="8"/>
  <c r="G12" i="8"/>
  <c r="H12" i="8"/>
  <c r="H15" i="8"/>
  <c r="H18" i="8"/>
  <c r="H21" i="8"/>
  <c r="C27" i="8"/>
  <c r="C26" i="8"/>
  <c r="C23" i="8"/>
  <c r="C22" i="8"/>
  <c r="C20" i="8"/>
  <c r="C19" i="8"/>
  <c r="C17" i="8"/>
  <c r="C16" i="8"/>
  <c r="D23" i="8"/>
  <c r="F23" i="8"/>
  <c r="E23" i="8"/>
  <c r="H23" i="8"/>
  <c r="D22" i="8"/>
  <c r="F22" i="8"/>
  <c r="E22" i="8"/>
  <c r="H22" i="8"/>
  <c r="D20" i="8"/>
  <c r="F20" i="8"/>
  <c r="E20" i="8"/>
  <c r="H20" i="8"/>
  <c r="D19" i="8"/>
  <c r="F19" i="8"/>
  <c r="E19" i="8"/>
  <c r="H19" i="8"/>
  <c r="D17" i="8"/>
  <c r="F17" i="8"/>
  <c r="E17" i="8"/>
  <c r="H17" i="8"/>
  <c r="D16" i="8"/>
  <c r="F16" i="8"/>
  <c r="E16" i="8"/>
  <c r="H16" i="8"/>
  <c r="D14" i="8"/>
  <c r="F14" i="8"/>
  <c r="E14" i="8"/>
  <c r="H14" i="8"/>
  <c r="D13" i="8"/>
  <c r="F13" i="8"/>
  <c r="E13" i="8"/>
  <c r="H13" i="8"/>
  <c r="G23" i="8"/>
  <c r="G22" i="8"/>
  <c r="G20" i="8"/>
  <c r="G19" i="8"/>
  <c r="G17" i="8"/>
  <c r="G16" i="8"/>
  <c r="G14" i="8"/>
  <c r="G13" i="8"/>
  <c r="D10" i="8"/>
  <c r="F10" i="8"/>
  <c r="E10" i="8"/>
  <c r="H10" i="8"/>
  <c r="D9" i="8"/>
  <c r="F9" i="8"/>
  <c r="E9" i="8"/>
  <c r="H9" i="8"/>
  <c r="G10" i="8"/>
  <c r="G9" i="8"/>
  <c r="C14" i="8"/>
  <c r="C13" i="8"/>
  <c r="C10" i="8"/>
  <c r="C9" i="8"/>
</calcChain>
</file>

<file path=xl/sharedStrings.xml><?xml version="1.0" encoding="utf-8"?>
<sst xmlns="http://schemas.openxmlformats.org/spreadsheetml/2006/main" count="173" uniqueCount="149">
  <si>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</si>
  <si>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</si>
  <si>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</si>
  <si>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</si>
  <si>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</si>
  <si>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</si>
  <si>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</si>
  <si>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</si>
  <si>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</si>
  <si>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</si>
  <si>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</si>
  <si>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</si>
  <si>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</si>
  <si>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</si>
  <si>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</si>
  <si>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</si>
  <si>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</si>
  <si>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</si>
  <si>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</si>
  <si>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</si>
  <si>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</si>
  <si>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</si>
  <si>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</si>
  <si>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</si>
  <si>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</si>
  <si>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</si>
  <si>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</si>
  <si>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</si>
  <si>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</si>
  <si>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</si>
  <si>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</si>
  <si>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</si>
  <si>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</si>
  <si>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</si>
  <si>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</si>
  <si>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</si>
  <si>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</si>
  <si>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</si>
  <si>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</si>
  <si>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</si>
  <si>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</si>
  <si>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</si>
  <si>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</si>
  <si>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</si>
  <si>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</si>
  <si>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</si>
  <si>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</si>
  <si>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</si>
  <si>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</si>
  <si>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</si>
  <si>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</si>
  <si>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</si>
  <si>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</si>
  <si>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</si>
  <si>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</si>
  <si>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</si>
  <si>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</si>
  <si>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</si>
  <si>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</si>
  <si>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</si>
  <si>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</si>
  <si>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</si>
  <si>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</si>
  <si>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</si>
  <si>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</si>
  <si>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</si>
  <si>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</si>
  <si>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</si>
  <si>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</si>
  <si>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</si>
  <si>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</si>
  <si>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</si>
  <si>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</si>
  <si>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</si>
  <si>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</si>
  <si>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</si>
  <si>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</si>
  <si>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</si>
  <si>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</si>
  <si>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</si>
  <si>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</si>
  <si>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</si>
  <si>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Договор управления</t>
  </si>
  <si>
    <t>uklr2006@mail.ru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</si>
  <si>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</si>
  <si>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</si>
  <si>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</si>
  <si>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</si>
  <si>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</si>
  <si>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</si>
  <si>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</si>
  <si>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</si>
  <si>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</si>
  <si>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</si>
  <si>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</si>
  <si>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</si>
  <si>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</si>
  <si>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</si>
  <si>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</si>
  <si>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</si>
  <si>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1.Сведения об Управляющей компании Ленинского района-2</t>
  </si>
  <si>
    <t xml:space="preserve"> ООО "Управляющая компания Ленинского района-2"</t>
  </si>
  <si>
    <t>от 30.07.2007г. Серия 25 № 002827453</t>
  </si>
  <si>
    <t>Часть 4</t>
  </si>
  <si>
    <t>№ 28  по ул. Уборевича</t>
  </si>
  <si>
    <t>01.07.2009г.</t>
  </si>
  <si>
    <t>Уборевича, 28</t>
  </si>
  <si>
    <t>Ленинского района-2"</t>
  </si>
  <si>
    <t>ул. Тунгусская, 8</t>
  </si>
  <si>
    <t>ООО "Комфорт"</t>
  </si>
  <si>
    <t>2-260-343</t>
  </si>
  <si>
    <t>ИТОГО ПО ДОМУ:</t>
  </si>
  <si>
    <t>ПРОЧИЕ:</t>
  </si>
  <si>
    <t>ИТОГО ПО ПРОЧИМ УСЛУГАМ:</t>
  </si>
  <si>
    <t>Колличество проживающих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</si>
  <si>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</si>
  <si>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</si>
  <si>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</si>
  <si>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</si>
  <si>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</si>
  <si>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ООО " Восток Мегаполис "</t>
  </si>
  <si>
    <t>215,40 м2</t>
  </si>
  <si>
    <t>исполнил</t>
  </si>
  <si>
    <t>сумма, т.р.</t>
  </si>
  <si>
    <t>3. 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</si>
  <si>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</si>
  <si>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</si>
  <si>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</si>
  <si>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</si>
  <si>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</si>
  <si>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1165,8 м2</t>
  </si>
  <si>
    <t xml:space="preserve">                       Отчет ООО "Управляющей компании Ленинского района-2"  за 2019 г.</t>
  </si>
  <si>
    <t xml:space="preserve">4346,60 м2 </t>
  </si>
  <si>
    <t>152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</si>
  <si>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</si>
  <si>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</si>
  <si>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</si>
  <si>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2019 г.</t>
  </si>
  <si>
    <t>3. Перечень работ, выполненных по статье " текущий ремонт"  в 2019 году.</t>
  </si>
  <si>
    <t>План по статье "текущий ремонт" на 2020 год</t>
  </si>
  <si>
    <t>2-20-50-87</t>
  </si>
  <si>
    <t>Предложение Управляющей компании - . Частичный ремонт кровли. Проведение необходимых работ возможно за счет дополнительного сбора средств на основании решения общего собрания.</t>
  </si>
  <si>
    <t>Тяптин Андрей Александрович</t>
  </si>
  <si>
    <t>А.А.Тяптин</t>
  </si>
  <si>
    <t>в 2019г работ - нет</t>
  </si>
  <si>
    <t>ИСХ   №   24/02  от  12.02.2020 год</t>
  </si>
  <si>
    <t>1. Текущий ремонт коммуникаций, проходящих через нежилые помещения</t>
  </si>
  <si>
    <t>2. Реклама в подъездах, ООО Правильный формат - договор расторгнут с 01.11.18г</t>
  </si>
  <si>
    <t>3. Телекоммуникации на общедомовом имуществе. Ростелеком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</si>
</sst>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11" fillId="0" borderId="1" xfId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3" fillId="0" borderId="0" xfId="0" applyFont="1" applyFill="1" applyBorder="1" applyAlignment="1">
      <alignment horizontal="center" wrapText="1"/>
    </xf>
    <xf numFmtId="0" fontId="0" fillId="0" borderId="0" xfId="0" applyFont="1"/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6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8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2" fontId="0" fillId="2" borderId="0" xfId="0" applyNumberFormat="1" applyFill="1"/>
    <xf numFmtId="164" fontId="0" fillId="2" borderId="0" xfId="0" applyNumberFormat="1" applyFill="1" applyAlignment="1">
      <alignment horizontal="center"/>
    </xf>
    <xf numFmtId="0" fontId="12" fillId="2" borderId="0" xfId="0" applyFont="1" applyFill="1"/>
    <xf numFmtId="2" fontId="6" fillId="2" borderId="0" xfId="0" applyNumberFormat="1" applyFont="1" applyFill="1"/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16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/>
    <xf numFmtId="0" fontId="0" fillId="2" borderId="0" xfId="0" applyFill="1" applyBorder="1" applyAlignment="1"/>
    <xf numFmtId="164" fontId="0" fillId="2" borderId="0" xfId="0" applyNumberFormat="1" applyFill="1" applyBorder="1" applyAlignment="1"/>
    <xf numFmtId="2" fontId="0" fillId="2" borderId="0" xfId="0" applyNumberFormat="1" applyFill="1" applyBorder="1" applyAlignment="1"/>
    <xf numFmtId="164" fontId="0" fillId="2" borderId="0" xfId="0" applyNumberForma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2" fillId="2" borderId="1" xfId="0" applyFont="1" applyFill="1" applyBorder="1" applyAlignment="1"/>
    <xf numFmtId="0" fontId="4" fillId="2" borderId="1" xfId="0" applyFont="1" applyFill="1" applyBorder="1" applyAlignment="1"/>
    <xf numFmtId="164" fontId="4" fillId="2" borderId="1" xfId="0" applyNumberFormat="1" applyFont="1" applyFill="1" applyBorder="1" applyAlignment="1"/>
    <xf numFmtId="2" fontId="4" fillId="2" borderId="1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9" fillId="2" borderId="3" xfId="0" applyNumberFormat="1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6" fillId="2" borderId="0" xfId="0" applyFont="1" applyFill="1" applyAlignment="1">
      <alignment wrapText="1"/>
    </xf>
    <xf numFmtId="0" fontId="6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9" fillId="2" borderId="6" xfId="0" applyFont="1" applyFill="1" applyBorder="1" applyAlignment="1">
      <alignment wrapText="1"/>
    </xf>
    <xf numFmtId="0" fontId="12" fillId="2" borderId="2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9" fillId="2" borderId="2" xfId="0" applyFont="1" applyFill="1" applyBorder="1" applyAlignment="1"/>
    <xf numFmtId="0" fontId="0" fillId="2" borderId="6" xfId="0" applyFill="1" applyBorder="1" applyAlignment="1"/>
    <xf numFmtId="0" fontId="9" fillId="2" borderId="2" xfId="0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2" borderId="6" xfId="0" applyFont="1" applyFill="1" applyBorder="1" applyAlignment="1"/>
    <xf numFmtId="0" fontId="3" fillId="2" borderId="2" xfId="0" applyFont="1" applyFill="1" applyBorder="1" applyAlignment="1"/>
    <xf numFmtId="0" fontId="0" fillId="0" borderId="6" xfId="0" applyBorder="1" applyAlignment="1"/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19" workbookViewId="0">
      <selection activeCell="G8" sqref="G8"/>
    </sheetView>
  </sheetViews>
  <sheetFormatPr defaultRowHeight="15" x14ac:dyDescent="0.25"/>
  <cols>
    <col min="1" max="1" width="3" customWidth="1"/>
    <col min="2" max="2" width="30.28515625" customWidth="1"/>
    <col min="3" max="3" width="22.42578125" customWidth="1"/>
    <col min="4" max="4" width="30.42578125" customWidth="1"/>
  </cols>
  <sheetData>
    <row r="1" spans="1:4" x14ac:dyDescent="0.25">
      <c r="A1" s="2" t="s">
        <v>131</v>
      </c>
      <c r="C1" s="1"/>
    </row>
    <row r="2" spans="1:4" ht="15" customHeight="1" x14ac:dyDescent="0.25">
      <c r="A2" s="2" t="s">
        <v>45</v>
      </c>
      <c r="C2" s="4"/>
    </row>
    <row r="3" spans="1:4" ht="15.75" x14ac:dyDescent="0.25">
      <c r="B3" s="4" t="s">
        <v>10</v>
      </c>
      <c r="C3" s="23" t="s">
        <v>104</v>
      </c>
    </row>
    <row r="4" spans="1:4" ht="14.25" customHeight="1" x14ac:dyDescent="0.25">
      <c r="A4" s="21" t="s">
        <v>145</v>
      </c>
      <c r="B4" s="49"/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100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101</v>
      </c>
      <c r="D8" s="10"/>
    </row>
    <row r="9" spans="1:4" s="3" customFormat="1" ht="12" customHeight="1" x14ac:dyDescent="0.25">
      <c r="A9" s="12" t="s">
        <v>1</v>
      </c>
      <c r="B9" s="13" t="s">
        <v>11</v>
      </c>
      <c r="C9" s="143" t="s">
        <v>142</v>
      </c>
      <c r="D9" s="144"/>
    </row>
    <row r="10" spans="1:4" s="3" customFormat="1" ht="24" customHeight="1" x14ac:dyDescent="0.25">
      <c r="A10" s="12" t="s">
        <v>2</v>
      </c>
      <c r="B10" s="14" t="s">
        <v>12</v>
      </c>
      <c r="C10" s="145" t="s">
        <v>102</v>
      </c>
      <c r="D10" s="142"/>
    </row>
    <row r="11" spans="1:4" s="3" customFormat="1" ht="15" customHeight="1" x14ac:dyDescent="0.25">
      <c r="A11" s="12" t="s">
        <v>3</v>
      </c>
      <c r="B11" s="13" t="s">
        <v>13</v>
      </c>
      <c r="C11" s="143" t="s">
        <v>14</v>
      </c>
      <c r="D11" s="144"/>
    </row>
    <row r="12" spans="1:4" s="3" customFormat="1" ht="17.25" customHeight="1" x14ac:dyDescent="0.25">
      <c r="A12" s="146">
        <v>5</v>
      </c>
      <c r="B12" s="146" t="s">
        <v>85</v>
      </c>
      <c r="C12" s="36" t="s">
        <v>86</v>
      </c>
      <c r="D12" s="37" t="s">
        <v>87</v>
      </c>
    </row>
    <row r="13" spans="1:4" s="3" customFormat="1" ht="14.25" customHeight="1" x14ac:dyDescent="0.25">
      <c r="A13" s="146"/>
      <c r="B13" s="146"/>
      <c r="C13" s="36" t="s">
        <v>88</v>
      </c>
      <c r="D13" s="37" t="s">
        <v>89</v>
      </c>
    </row>
    <row r="14" spans="1:4" s="3" customFormat="1" x14ac:dyDescent="0.25">
      <c r="A14" s="146"/>
      <c r="B14" s="146"/>
      <c r="C14" s="36" t="s">
        <v>90</v>
      </c>
      <c r="D14" s="37" t="s">
        <v>91</v>
      </c>
    </row>
    <row r="15" spans="1:4" s="3" customFormat="1" ht="16.5" customHeight="1" x14ac:dyDescent="0.25">
      <c r="A15" s="146"/>
      <c r="B15" s="146"/>
      <c r="C15" s="36" t="s">
        <v>92</v>
      </c>
      <c r="D15" s="37" t="s">
        <v>94</v>
      </c>
    </row>
    <row r="16" spans="1:4" s="3" customFormat="1" ht="16.5" customHeight="1" x14ac:dyDescent="0.25">
      <c r="A16" s="146"/>
      <c r="B16" s="146"/>
      <c r="C16" s="36" t="s">
        <v>93</v>
      </c>
      <c r="D16" s="37" t="s">
        <v>87</v>
      </c>
    </row>
    <row r="17" spans="1:4" s="5" customFormat="1" ht="15.75" customHeight="1" x14ac:dyDescent="0.25">
      <c r="A17" s="146"/>
      <c r="B17" s="146"/>
      <c r="C17" s="36" t="s">
        <v>95</v>
      </c>
      <c r="D17" s="37" t="s">
        <v>96</v>
      </c>
    </row>
    <row r="18" spans="1:4" s="5" customFormat="1" ht="15.75" customHeight="1" x14ac:dyDescent="0.25">
      <c r="A18" s="146"/>
      <c r="B18" s="146"/>
      <c r="C18" s="38" t="s">
        <v>97</v>
      </c>
      <c r="D18" s="37" t="s">
        <v>98</v>
      </c>
    </row>
    <row r="19" spans="1:4" ht="21.75" customHeight="1" x14ac:dyDescent="0.25">
      <c r="A19" s="12" t="s">
        <v>4</v>
      </c>
      <c r="B19" s="13" t="s">
        <v>15</v>
      </c>
      <c r="C19" s="147" t="s">
        <v>83</v>
      </c>
      <c r="D19" s="148"/>
    </row>
    <row r="20" spans="1:4" s="5" customFormat="1" ht="28.5" customHeight="1" x14ac:dyDescent="0.25">
      <c r="A20" s="12" t="s">
        <v>5</v>
      </c>
      <c r="B20" s="14" t="s">
        <v>16</v>
      </c>
      <c r="C20" s="149" t="s">
        <v>49</v>
      </c>
      <c r="D20" s="150"/>
    </row>
    <row r="21" spans="1:4" s="5" customFormat="1" ht="15" customHeight="1" x14ac:dyDescent="0.25">
      <c r="A21" s="12" t="s">
        <v>6</v>
      </c>
      <c r="B21" s="13" t="s">
        <v>17</v>
      </c>
      <c r="C21" s="145" t="s">
        <v>18</v>
      </c>
      <c r="D21" s="151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19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20</v>
      </c>
      <c r="C25" s="7" t="s">
        <v>21</v>
      </c>
      <c r="D25" s="9" t="s">
        <v>22</v>
      </c>
    </row>
    <row r="26" spans="1:4" ht="24" customHeight="1" x14ac:dyDescent="0.25">
      <c r="A26" s="152" t="s">
        <v>25</v>
      </c>
      <c r="B26" s="153"/>
      <c r="C26" s="153"/>
      <c r="D26" s="154"/>
    </row>
    <row r="27" spans="1:4" ht="12" customHeight="1" x14ac:dyDescent="0.25">
      <c r="A27" s="34"/>
      <c r="B27" s="35"/>
      <c r="C27" s="35"/>
      <c r="D27" s="42"/>
    </row>
    <row r="28" spans="1:4" ht="13.5" customHeight="1" x14ac:dyDescent="0.25">
      <c r="A28" s="7">
        <v>1</v>
      </c>
      <c r="B28" s="6" t="s">
        <v>99</v>
      </c>
      <c r="C28" s="6" t="s">
        <v>23</v>
      </c>
      <c r="D28" s="6" t="s">
        <v>24</v>
      </c>
    </row>
    <row r="29" spans="1:4" x14ac:dyDescent="0.25">
      <c r="A29" s="19" t="s">
        <v>26</v>
      </c>
      <c r="B29" s="18"/>
      <c r="C29" s="18"/>
      <c r="D29" s="18"/>
    </row>
    <row r="30" spans="1:4" x14ac:dyDescent="0.25">
      <c r="A30" s="7">
        <v>1</v>
      </c>
      <c r="B30" s="6" t="s">
        <v>109</v>
      </c>
      <c r="C30" s="6" t="s">
        <v>23</v>
      </c>
      <c r="D30" s="6" t="s">
        <v>110</v>
      </c>
    </row>
    <row r="31" spans="1:4" x14ac:dyDescent="0.25">
      <c r="A31" s="19" t="s">
        <v>38</v>
      </c>
      <c r="B31" s="18"/>
      <c r="C31" s="18"/>
      <c r="D31" s="18"/>
    </row>
    <row r="32" spans="1:4" x14ac:dyDescent="0.25">
      <c r="A32" s="19" t="s">
        <v>39</v>
      </c>
      <c r="B32" s="18"/>
      <c r="C32" s="18"/>
      <c r="D32" s="18"/>
    </row>
    <row r="33" spans="1:4" x14ac:dyDescent="0.25">
      <c r="A33" s="7">
        <v>1</v>
      </c>
      <c r="B33" s="6" t="s">
        <v>120</v>
      </c>
      <c r="C33" s="6" t="s">
        <v>108</v>
      </c>
      <c r="D33" s="6" t="s">
        <v>27</v>
      </c>
    </row>
    <row r="34" spans="1:4" x14ac:dyDescent="0.25">
      <c r="A34" s="19" t="s">
        <v>28</v>
      </c>
      <c r="B34" s="18"/>
      <c r="C34" s="18"/>
      <c r="D34" s="18"/>
    </row>
    <row r="35" spans="1:4" x14ac:dyDescent="0.25">
      <c r="A35" s="7">
        <v>1</v>
      </c>
      <c r="B35" s="6" t="s">
        <v>29</v>
      </c>
      <c r="C35" s="6" t="s">
        <v>23</v>
      </c>
      <c r="D35" s="6" t="s">
        <v>24</v>
      </c>
    </row>
    <row r="36" spans="1:4" ht="11.25" customHeight="1" x14ac:dyDescent="0.25">
      <c r="A36" s="27"/>
      <c r="B36" s="11"/>
      <c r="C36" s="11"/>
      <c r="D36" s="11"/>
    </row>
    <row r="37" spans="1:4" x14ac:dyDescent="0.25">
      <c r="A37" s="4" t="s">
        <v>44</v>
      </c>
      <c r="B37" s="18"/>
      <c r="C37" s="18"/>
      <c r="D37" s="18"/>
    </row>
    <row r="38" spans="1:4" x14ac:dyDescent="0.25">
      <c r="A38" s="7">
        <v>1</v>
      </c>
      <c r="B38" s="6" t="s">
        <v>30</v>
      </c>
      <c r="C38" s="139">
        <v>1975</v>
      </c>
      <c r="D38" s="140"/>
    </row>
    <row r="39" spans="1:4" ht="15" customHeight="1" x14ac:dyDescent="0.25">
      <c r="A39" s="7">
        <v>2</v>
      </c>
      <c r="B39" s="6" t="s">
        <v>32</v>
      </c>
      <c r="C39" s="139">
        <v>5</v>
      </c>
      <c r="D39" s="140"/>
    </row>
    <row r="40" spans="1:4" x14ac:dyDescent="0.25">
      <c r="A40" s="7">
        <v>3</v>
      </c>
      <c r="B40" s="6" t="s">
        <v>33</v>
      </c>
      <c r="C40" s="139">
        <v>4</v>
      </c>
      <c r="D40" s="140"/>
    </row>
    <row r="41" spans="1:4" x14ac:dyDescent="0.25">
      <c r="A41" s="7">
        <v>4</v>
      </c>
      <c r="B41" s="6" t="s">
        <v>31</v>
      </c>
      <c r="C41" s="139" t="s">
        <v>50</v>
      </c>
      <c r="D41" s="140"/>
    </row>
    <row r="42" spans="1:4" ht="15" customHeight="1" x14ac:dyDescent="0.25">
      <c r="A42" s="7">
        <v>5</v>
      </c>
      <c r="B42" s="6" t="s">
        <v>34</v>
      </c>
      <c r="C42" s="139" t="s">
        <v>50</v>
      </c>
      <c r="D42" s="140"/>
    </row>
    <row r="43" spans="1:4" x14ac:dyDescent="0.25">
      <c r="A43" s="7">
        <v>6</v>
      </c>
      <c r="B43" s="6" t="s">
        <v>35</v>
      </c>
      <c r="C43" s="139" t="s">
        <v>132</v>
      </c>
      <c r="D43" s="140"/>
    </row>
    <row r="44" spans="1:4" x14ac:dyDescent="0.25">
      <c r="A44" s="7">
        <v>7</v>
      </c>
      <c r="B44" s="6" t="s">
        <v>36</v>
      </c>
      <c r="C44" s="139" t="s">
        <v>121</v>
      </c>
      <c r="D44" s="140"/>
    </row>
    <row r="45" spans="1:4" x14ac:dyDescent="0.25">
      <c r="A45" s="7">
        <v>8</v>
      </c>
      <c r="B45" s="6" t="s">
        <v>37</v>
      </c>
      <c r="C45" s="139" t="s">
        <v>130</v>
      </c>
      <c r="D45" s="140"/>
    </row>
    <row r="46" spans="1:4" x14ac:dyDescent="0.25">
      <c r="A46" s="7">
        <v>9</v>
      </c>
      <c r="B46" s="6" t="s">
        <v>114</v>
      </c>
      <c r="C46" s="139" t="s">
        <v>133</v>
      </c>
      <c r="D46" s="142"/>
    </row>
    <row r="47" spans="1:4" x14ac:dyDescent="0.25">
      <c r="A47" s="7">
        <v>10</v>
      </c>
      <c r="B47" s="6" t="s">
        <v>82</v>
      </c>
      <c r="C47" s="141" t="s">
        <v>105</v>
      </c>
      <c r="D47" s="140"/>
    </row>
    <row r="48" spans="1:4" x14ac:dyDescent="0.25">
      <c r="A48" s="4"/>
    </row>
    <row r="49" spans="1:4" x14ac:dyDescent="0.25">
      <c r="A49" s="4"/>
    </row>
    <row r="51" spans="1:4" x14ac:dyDescent="0.25">
      <c r="A51" s="39"/>
      <c r="B51" s="39"/>
      <c r="C51" s="30"/>
      <c r="D51" s="40"/>
    </row>
    <row r="52" spans="1:4" x14ac:dyDescent="0.25">
      <c r="A52" s="39"/>
      <c r="B52" s="39"/>
      <c r="C52" s="30"/>
      <c r="D52" s="40"/>
    </row>
    <row r="53" spans="1:4" x14ac:dyDescent="0.25">
      <c r="A53" s="39"/>
      <c r="B53" s="39"/>
      <c r="C53" s="30"/>
      <c r="D53" s="40"/>
    </row>
    <row r="54" spans="1:4" x14ac:dyDescent="0.25">
      <c r="A54" s="39"/>
      <c r="B54" s="39"/>
      <c r="C54" s="30"/>
      <c r="D54" s="40"/>
    </row>
    <row r="55" spans="1:4" x14ac:dyDescent="0.25">
      <c r="A55" s="39"/>
      <c r="B55" s="39"/>
      <c r="C55" s="29"/>
      <c r="D55" s="40"/>
    </row>
    <row r="56" spans="1:4" x14ac:dyDescent="0.25">
      <c r="A56" s="39"/>
      <c r="B56" s="39"/>
      <c r="C56" s="41"/>
      <c r="D56" s="40"/>
    </row>
  </sheetData>
  <mergeCells count="19"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tabSelected="1" topLeftCell="A23" zoomScale="130" zoomScaleNormal="130" workbookViewId="0">
      <selection activeCell="M38" sqref="M38"/>
    </sheetView>
  </sheetViews>
  <sheetFormatPr defaultRowHeight="15" x14ac:dyDescent="0.25"/>
  <cols>
    <col min="1" max="1" width="15.85546875" customWidth="1"/>
    <col min="2" max="2" width="13.42578125" style="28" customWidth="1"/>
    <col min="3" max="3" width="8.5703125" style="32" customWidth="1"/>
    <col min="4" max="4" width="8.28515625" style="33" customWidth="1"/>
    <col min="5" max="5" width="9" style="31" customWidth="1"/>
    <col min="6" max="6" width="9.7109375" style="43" customWidth="1"/>
    <col min="7" max="7" width="11.7109375" style="43" customWidth="1"/>
    <col min="8" max="8" width="12.7109375" style="28" customWidth="1"/>
  </cols>
  <sheetData>
    <row r="1" spans="1:26" x14ac:dyDescent="0.25">
      <c r="A1" s="50" t="s">
        <v>115</v>
      </c>
      <c r="B1" s="51"/>
      <c r="C1" s="45"/>
      <c r="D1" s="45"/>
      <c r="E1" s="51"/>
      <c r="F1" s="51"/>
      <c r="G1" s="45"/>
      <c r="H1" s="52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x14ac:dyDescent="0.25">
      <c r="A2" s="50" t="s">
        <v>134</v>
      </c>
      <c r="B2" s="51"/>
      <c r="C2" s="45"/>
      <c r="D2" s="45"/>
      <c r="E2" s="51"/>
      <c r="F2" s="51"/>
      <c r="G2" s="45"/>
      <c r="H2" s="52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21" customHeight="1" x14ac:dyDescent="0.25">
      <c r="A3" s="178" t="s">
        <v>135</v>
      </c>
      <c r="B3" s="178"/>
      <c r="C3" s="53"/>
      <c r="D3" s="54">
        <v>-1084.04</v>
      </c>
      <c r="E3" s="55"/>
      <c r="F3" s="56"/>
      <c r="G3" s="56"/>
      <c r="H3" s="57"/>
      <c r="I3" s="48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.75" customHeight="1" x14ac:dyDescent="0.25">
      <c r="A4" s="178" t="s">
        <v>116</v>
      </c>
      <c r="B4" s="168"/>
      <c r="C4" s="53"/>
      <c r="D4" s="54">
        <v>112.58</v>
      </c>
      <c r="E4" s="55"/>
      <c r="F4" s="56"/>
      <c r="G4" s="56"/>
      <c r="H4" s="58"/>
      <c r="I4" s="48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5" customHeight="1" x14ac:dyDescent="0.25">
      <c r="A5" s="178" t="s">
        <v>117</v>
      </c>
      <c r="B5" s="168"/>
      <c r="C5" s="53"/>
      <c r="D5" s="54">
        <v>-1196.6199999999999</v>
      </c>
      <c r="E5" s="55"/>
      <c r="F5" s="56"/>
      <c r="G5" s="56"/>
      <c r="H5" s="57"/>
      <c r="I5" s="48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x14ac:dyDescent="0.25">
      <c r="A6" s="188" t="s">
        <v>136</v>
      </c>
      <c r="B6" s="189"/>
      <c r="C6" s="189"/>
      <c r="D6" s="189"/>
      <c r="E6" s="189"/>
      <c r="F6" s="189"/>
      <c r="G6" s="189"/>
      <c r="H6" s="190"/>
      <c r="I6" s="48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56.25" customHeight="1" x14ac:dyDescent="0.25">
      <c r="A7" s="179" t="s">
        <v>56</v>
      </c>
      <c r="B7" s="171"/>
      <c r="C7" s="59" t="s">
        <v>57</v>
      </c>
      <c r="D7" s="60" t="s">
        <v>58</v>
      </c>
      <c r="E7" s="61" t="s">
        <v>59</v>
      </c>
      <c r="F7" s="62" t="s">
        <v>60</v>
      </c>
      <c r="G7" s="63" t="s">
        <v>61</v>
      </c>
      <c r="H7" s="62" t="s">
        <v>62</v>
      </c>
    </row>
    <row r="8" spans="1:26" ht="17.25" customHeight="1" x14ac:dyDescent="0.25">
      <c r="A8" s="179" t="s">
        <v>63</v>
      </c>
      <c r="B8" s="180"/>
      <c r="C8" s="56">
        <f>C12+C15+C18+C21</f>
        <v>16.100000000000001</v>
      </c>
      <c r="D8" s="55">
        <v>-78.86</v>
      </c>
      <c r="E8" s="56">
        <f>E12+E15+E18+E21</f>
        <v>838.81</v>
      </c>
      <c r="F8" s="64">
        <f>F12+F15+F18+F21</f>
        <v>842.15000000000009</v>
      </c>
      <c r="G8" s="64">
        <f>F8</f>
        <v>842.15000000000009</v>
      </c>
      <c r="H8" s="55">
        <f>F8-E8+D8</f>
        <v>-75.519999999999854</v>
      </c>
    </row>
    <row r="9" spans="1:26" x14ac:dyDescent="0.25">
      <c r="A9" s="65" t="s">
        <v>64</v>
      </c>
      <c r="B9" s="66"/>
      <c r="C9" s="67">
        <f>C8-C10</f>
        <v>14.490000000000002</v>
      </c>
      <c r="D9" s="68">
        <f>D8-D10</f>
        <v>-70.974000000000004</v>
      </c>
      <c r="E9" s="68">
        <f t="shared" ref="E9:G9" si="0">E8-E10</f>
        <v>754.92899999999997</v>
      </c>
      <c r="F9" s="68">
        <f t="shared" si="0"/>
        <v>757.93500000000006</v>
      </c>
      <c r="G9" s="68">
        <f t="shared" si="0"/>
        <v>757.93500000000006</v>
      </c>
      <c r="H9" s="68">
        <f>F9-E9+D9</f>
        <v>-67.967999999999918</v>
      </c>
    </row>
    <row r="10" spans="1:26" x14ac:dyDescent="0.25">
      <c r="A10" s="165" t="s">
        <v>65</v>
      </c>
      <c r="B10" s="172"/>
      <c r="C10" s="67">
        <f>C8*10%</f>
        <v>1.6100000000000003</v>
      </c>
      <c r="D10" s="68">
        <f>D8*10%</f>
        <v>-7.8860000000000001</v>
      </c>
      <c r="E10" s="67">
        <f>E8*10%</f>
        <v>83.881</v>
      </c>
      <c r="F10" s="67">
        <f>F8*10%</f>
        <v>84.215000000000018</v>
      </c>
      <c r="G10" s="67">
        <f>G8*10%</f>
        <v>84.215000000000018</v>
      </c>
      <c r="H10" s="68">
        <f>F10-E10+D10</f>
        <v>-7.5519999999999827</v>
      </c>
    </row>
    <row r="11" spans="1:26" ht="12.75" customHeight="1" x14ac:dyDescent="0.25">
      <c r="A11" s="181" t="s">
        <v>66</v>
      </c>
      <c r="B11" s="182"/>
      <c r="C11" s="182"/>
      <c r="D11" s="182"/>
      <c r="E11" s="182"/>
      <c r="F11" s="182"/>
      <c r="G11" s="182"/>
      <c r="H11" s="180"/>
    </row>
    <row r="12" spans="1:26" x14ac:dyDescent="0.25">
      <c r="A12" s="183" t="s">
        <v>46</v>
      </c>
      <c r="B12" s="184"/>
      <c r="C12" s="56">
        <v>5.75</v>
      </c>
      <c r="D12" s="68">
        <v>-28.85</v>
      </c>
      <c r="E12" s="67">
        <v>299.56</v>
      </c>
      <c r="F12" s="68">
        <v>301.2</v>
      </c>
      <c r="G12" s="68">
        <f>F12</f>
        <v>301.2</v>
      </c>
      <c r="H12" s="68">
        <f>F12-E12+D12</f>
        <v>-27.210000000000015</v>
      </c>
      <c r="J12" s="33"/>
    </row>
    <row r="13" spans="1:26" x14ac:dyDescent="0.25">
      <c r="A13" s="65" t="s">
        <v>64</v>
      </c>
      <c r="B13" s="66"/>
      <c r="C13" s="67">
        <f>C12-C14</f>
        <v>5.1749999999999998</v>
      </c>
      <c r="D13" s="68">
        <f>D12-D14</f>
        <v>-25.965</v>
      </c>
      <c r="E13" s="68">
        <f t="shared" ref="E13:G13" si="1">E12-E14</f>
        <v>269.60399999999998</v>
      </c>
      <c r="F13" s="68">
        <f t="shared" si="1"/>
        <v>271.08</v>
      </c>
      <c r="G13" s="68">
        <f t="shared" si="1"/>
        <v>271.08</v>
      </c>
      <c r="H13" s="68">
        <f t="shared" ref="H13:H23" si="2">F13-E13+D13</f>
        <v>-24.489000000000001</v>
      </c>
      <c r="J13" s="44"/>
    </row>
    <row r="14" spans="1:26" x14ac:dyDescent="0.25">
      <c r="A14" s="165" t="s">
        <v>65</v>
      </c>
      <c r="B14" s="172"/>
      <c r="C14" s="67">
        <f>C12*10%</f>
        <v>0.57500000000000007</v>
      </c>
      <c r="D14" s="68">
        <f>D12*10%</f>
        <v>-2.8850000000000002</v>
      </c>
      <c r="E14" s="68">
        <f t="shared" ref="E14:F14" si="3">E12*10%</f>
        <v>29.956000000000003</v>
      </c>
      <c r="F14" s="68">
        <f t="shared" si="3"/>
        <v>30.12</v>
      </c>
      <c r="G14" s="68">
        <f t="shared" ref="G14" si="4">G12*10%</f>
        <v>30.12</v>
      </c>
      <c r="H14" s="68">
        <f t="shared" si="2"/>
        <v>-2.7210000000000023</v>
      </c>
    </row>
    <row r="15" spans="1:26" ht="23.25" customHeight="1" x14ac:dyDescent="0.25">
      <c r="A15" s="183" t="s">
        <v>40</v>
      </c>
      <c r="B15" s="184"/>
      <c r="C15" s="56">
        <v>3.51</v>
      </c>
      <c r="D15" s="68">
        <v>-17.559999999999999</v>
      </c>
      <c r="E15" s="67">
        <v>182.87</v>
      </c>
      <c r="F15" s="69">
        <v>187.26</v>
      </c>
      <c r="G15" s="69">
        <f>F15</f>
        <v>187.26</v>
      </c>
      <c r="H15" s="68">
        <f t="shared" si="2"/>
        <v>-13.170000000000012</v>
      </c>
      <c r="J15" s="33"/>
    </row>
    <row r="16" spans="1:26" x14ac:dyDescent="0.25">
      <c r="A16" s="65" t="s">
        <v>64</v>
      </c>
      <c r="B16" s="66"/>
      <c r="C16" s="67">
        <f>C15-C17</f>
        <v>3.1589999999999998</v>
      </c>
      <c r="D16" s="68">
        <f>D15-D17</f>
        <v>-15.803999999999998</v>
      </c>
      <c r="E16" s="68">
        <f t="shared" ref="E16:G16" si="5">E15-E17</f>
        <v>164.583</v>
      </c>
      <c r="F16" s="68">
        <f t="shared" si="5"/>
        <v>168.53399999999999</v>
      </c>
      <c r="G16" s="68">
        <f t="shared" si="5"/>
        <v>168.53399999999999</v>
      </c>
      <c r="H16" s="68">
        <f t="shared" si="2"/>
        <v>-11.853000000000005</v>
      </c>
    </row>
    <row r="17" spans="1:10" ht="15" customHeight="1" x14ac:dyDescent="0.25">
      <c r="A17" s="165" t="s">
        <v>65</v>
      </c>
      <c r="B17" s="172"/>
      <c r="C17" s="67">
        <f>C15*10%</f>
        <v>0.35099999999999998</v>
      </c>
      <c r="D17" s="68">
        <f>D15*10%</f>
        <v>-1.756</v>
      </c>
      <c r="E17" s="68">
        <f t="shared" ref="E17:F17" si="6">E15*10%</f>
        <v>18.287000000000003</v>
      </c>
      <c r="F17" s="68">
        <f t="shared" si="6"/>
        <v>18.725999999999999</v>
      </c>
      <c r="G17" s="68">
        <f t="shared" ref="G17" si="7">G15*10%</f>
        <v>18.725999999999999</v>
      </c>
      <c r="H17" s="68">
        <f t="shared" si="2"/>
        <v>-1.3170000000000035</v>
      </c>
    </row>
    <row r="18" spans="1:10" ht="16.5" customHeight="1" x14ac:dyDescent="0.25">
      <c r="A18" s="183" t="s">
        <v>47</v>
      </c>
      <c r="B18" s="184"/>
      <c r="C18" s="59">
        <v>2.41</v>
      </c>
      <c r="D18" s="68">
        <v>-12.06</v>
      </c>
      <c r="E18" s="67">
        <v>125.56</v>
      </c>
      <c r="F18" s="69">
        <v>126.26</v>
      </c>
      <c r="G18" s="69">
        <f>F18</f>
        <v>126.26</v>
      </c>
      <c r="H18" s="68">
        <f t="shared" si="2"/>
        <v>-11.359999999999998</v>
      </c>
    </row>
    <row r="19" spans="1:10" ht="13.5" customHeight="1" x14ac:dyDescent="0.25">
      <c r="A19" s="65" t="s">
        <v>64</v>
      </c>
      <c r="B19" s="66"/>
      <c r="C19" s="67">
        <f>C18-C20</f>
        <v>2.169</v>
      </c>
      <c r="D19" s="68">
        <f>D18-D20</f>
        <v>-10.854000000000001</v>
      </c>
      <c r="E19" s="68">
        <f t="shared" ref="E19:G19" si="8">E18-E20</f>
        <v>113.004</v>
      </c>
      <c r="F19" s="68">
        <f t="shared" si="8"/>
        <v>113.634</v>
      </c>
      <c r="G19" s="68">
        <f t="shared" si="8"/>
        <v>113.634</v>
      </c>
      <c r="H19" s="68">
        <f t="shared" si="2"/>
        <v>-10.224000000000006</v>
      </c>
    </row>
    <row r="20" spans="1:10" ht="12.75" customHeight="1" x14ac:dyDescent="0.25">
      <c r="A20" s="165" t="s">
        <v>65</v>
      </c>
      <c r="B20" s="172"/>
      <c r="C20" s="67">
        <f>C18*10%</f>
        <v>0.24100000000000002</v>
      </c>
      <c r="D20" s="68">
        <f>D18*10%</f>
        <v>-1.2060000000000002</v>
      </c>
      <c r="E20" s="68">
        <f t="shared" ref="E20:F20" si="9">E18*10%</f>
        <v>12.556000000000001</v>
      </c>
      <c r="F20" s="68">
        <f t="shared" si="9"/>
        <v>12.626000000000001</v>
      </c>
      <c r="G20" s="68">
        <f t="shared" ref="G20" si="10">G18*10%</f>
        <v>12.626000000000001</v>
      </c>
      <c r="H20" s="68">
        <f t="shared" si="2"/>
        <v>-1.1359999999999999</v>
      </c>
    </row>
    <row r="21" spans="1:10" ht="14.25" customHeight="1" x14ac:dyDescent="0.25">
      <c r="A21" s="70" t="s">
        <v>84</v>
      </c>
      <c r="B21" s="71"/>
      <c r="C21" s="56">
        <v>4.43</v>
      </c>
      <c r="D21" s="68">
        <v>-20.39</v>
      </c>
      <c r="E21" s="67">
        <v>230.82</v>
      </c>
      <c r="F21" s="69">
        <v>227.43</v>
      </c>
      <c r="G21" s="69">
        <f>F21</f>
        <v>227.43</v>
      </c>
      <c r="H21" s="68">
        <f t="shared" si="2"/>
        <v>-23.779999999999987</v>
      </c>
    </row>
    <row r="22" spans="1:10" ht="14.25" customHeight="1" x14ac:dyDescent="0.25">
      <c r="A22" s="65" t="s">
        <v>64</v>
      </c>
      <c r="B22" s="66"/>
      <c r="C22" s="67">
        <f>C21-C23</f>
        <v>3.9869999999999997</v>
      </c>
      <c r="D22" s="68">
        <f>D21-D23</f>
        <v>-18.350999999999999</v>
      </c>
      <c r="E22" s="68">
        <f t="shared" ref="E22:G22" si="11">E21-E23</f>
        <v>207.738</v>
      </c>
      <c r="F22" s="68">
        <f t="shared" si="11"/>
        <v>204.68700000000001</v>
      </c>
      <c r="G22" s="68">
        <f t="shared" si="11"/>
        <v>204.68700000000001</v>
      </c>
      <c r="H22" s="68">
        <f t="shared" si="2"/>
        <v>-21.401999999999987</v>
      </c>
    </row>
    <row r="23" spans="1:10" x14ac:dyDescent="0.25">
      <c r="A23" s="165" t="s">
        <v>65</v>
      </c>
      <c r="B23" s="172"/>
      <c r="C23" s="67">
        <f>C21*10%</f>
        <v>0.443</v>
      </c>
      <c r="D23" s="68">
        <f>D21*10%</f>
        <v>-2.0390000000000001</v>
      </c>
      <c r="E23" s="68">
        <f t="shared" ref="E23:F23" si="12">E21*10%</f>
        <v>23.082000000000001</v>
      </c>
      <c r="F23" s="68">
        <f t="shared" si="12"/>
        <v>22.743000000000002</v>
      </c>
      <c r="G23" s="68">
        <f t="shared" ref="G23" si="13">G21*10%</f>
        <v>22.743000000000002</v>
      </c>
      <c r="H23" s="68">
        <f t="shared" si="2"/>
        <v>-2.3779999999999988</v>
      </c>
    </row>
    <row r="24" spans="1:10" ht="7.5" customHeight="1" x14ac:dyDescent="0.25">
      <c r="A24" s="72"/>
      <c r="B24" s="73"/>
      <c r="C24" s="67"/>
      <c r="D24" s="68"/>
      <c r="E24" s="67"/>
      <c r="F24" s="69"/>
      <c r="G24" s="72"/>
      <c r="H24" s="69"/>
    </row>
    <row r="25" spans="1:10" ht="15.75" customHeight="1" x14ac:dyDescent="0.25">
      <c r="A25" s="179" t="s">
        <v>41</v>
      </c>
      <c r="B25" s="180"/>
      <c r="C25" s="56">
        <v>5.38</v>
      </c>
      <c r="D25" s="55">
        <v>-1117.25</v>
      </c>
      <c r="E25" s="56">
        <v>280.3</v>
      </c>
      <c r="F25" s="56">
        <v>281.85000000000002</v>
      </c>
      <c r="G25" s="84">
        <f>G26+G27</f>
        <v>28.185000000000002</v>
      </c>
      <c r="H25" s="55">
        <f>F25-E25-G25+D25+F25</f>
        <v>-862.03499999999997</v>
      </c>
    </row>
    <row r="26" spans="1:10" ht="15" customHeight="1" x14ac:dyDescent="0.25">
      <c r="A26" s="75" t="s">
        <v>67</v>
      </c>
      <c r="B26" s="76"/>
      <c r="C26" s="56">
        <f>C25-C27</f>
        <v>4.8419999999999996</v>
      </c>
      <c r="D26" s="55">
        <v>-1079.08</v>
      </c>
      <c r="E26" s="56">
        <f>E25-E27</f>
        <v>252.27</v>
      </c>
      <c r="F26" s="56">
        <f>F25-F27</f>
        <v>253.66500000000002</v>
      </c>
      <c r="G26" s="135">
        <f>G57</f>
        <v>0</v>
      </c>
      <c r="H26" s="55">
        <f t="shared" ref="H26:H27" si="14">F26-E26-G26+D26+F26</f>
        <v>-824.02</v>
      </c>
      <c r="J26" s="33"/>
    </row>
    <row r="27" spans="1:10" ht="12.75" customHeight="1" x14ac:dyDescent="0.25">
      <c r="A27" s="165" t="s">
        <v>65</v>
      </c>
      <c r="B27" s="172"/>
      <c r="C27" s="67">
        <f>C25*10%</f>
        <v>0.53800000000000003</v>
      </c>
      <c r="D27" s="68">
        <v>-38.17</v>
      </c>
      <c r="E27" s="67">
        <f>E25*10%</f>
        <v>28.03</v>
      </c>
      <c r="F27" s="67">
        <f>F25*10%</f>
        <v>28.185000000000002</v>
      </c>
      <c r="G27" s="67">
        <f>F27</f>
        <v>28.185000000000002</v>
      </c>
      <c r="H27" s="68">
        <f t="shared" si="14"/>
        <v>-38.015000000000001</v>
      </c>
    </row>
    <row r="28" spans="1:10" ht="12.75" customHeight="1" x14ac:dyDescent="0.25">
      <c r="A28" s="133"/>
      <c r="B28" s="134"/>
      <c r="C28" s="67"/>
      <c r="D28" s="68"/>
      <c r="E28" s="67"/>
      <c r="F28" s="67"/>
      <c r="G28" s="67"/>
      <c r="H28" s="68"/>
    </row>
    <row r="29" spans="1:10" ht="12.75" customHeight="1" x14ac:dyDescent="0.25">
      <c r="A29" s="179" t="s">
        <v>124</v>
      </c>
      <c r="B29" s="185"/>
      <c r="C29" s="56"/>
      <c r="D29" s="55">
        <v>-5.51</v>
      </c>
      <c r="E29" s="56">
        <f>E31+E32+E33+E34</f>
        <v>59.51</v>
      </c>
      <c r="F29" s="56">
        <f>F31+F32+F33+F34</f>
        <v>59.46</v>
      </c>
      <c r="G29" s="56">
        <f>G31+G32+G33+G34</f>
        <v>59.46</v>
      </c>
      <c r="H29" s="55">
        <f t="shared" ref="H29:H34" si="15">F29-E29-G29+D29+F29</f>
        <v>-5.5599999999999952</v>
      </c>
    </row>
    <row r="30" spans="1:10" ht="12.75" customHeight="1" x14ac:dyDescent="0.25">
      <c r="A30" s="132" t="s">
        <v>125</v>
      </c>
      <c r="B30" s="131"/>
      <c r="C30" s="67"/>
      <c r="D30" s="68"/>
      <c r="E30" s="67"/>
      <c r="F30" s="67"/>
      <c r="G30" s="67"/>
      <c r="H30" s="68"/>
      <c r="J30" s="33"/>
    </row>
    <row r="31" spans="1:10" ht="12.75" customHeight="1" x14ac:dyDescent="0.25">
      <c r="A31" s="186" t="s">
        <v>126</v>
      </c>
      <c r="B31" s="187"/>
      <c r="C31" s="67"/>
      <c r="D31" s="68">
        <v>-0.35</v>
      </c>
      <c r="E31" s="67">
        <v>3.27</v>
      </c>
      <c r="F31" s="67">
        <v>3.31</v>
      </c>
      <c r="G31" s="67">
        <f>F31</f>
        <v>3.31</v>
      </c>
      <c r="H31" s="68">
        <f t="shared" si="15"/>
        <v>-0.31000000000000005</v>
      </c>
    </row>
    <row r="32" spans="1:10" ht="12.75" customHeight="1" x14ac:dyDescent="0.25">
      <c r="A32" s="186" t="s">
        <v>128</v>
      </c>
      <c r="B32" s="187"/>
      <c r="C32" s="67"/>
      <c r="D32" s="68">
        <v>-1.67</v>
      </c>
      <c r="E32" s="67">
        <v>15.95</v>
      </c>
      <c r="F32" s="67">
        <v>16.11</v>
      </c>
      <c r="G32" s="67">
        <f t="shared" ref="G32:G34" si="16">F32</f>
        <v>16.11</v>
      </c>
      <c r="H32" s="68">
        <f t="shared" si="15"/>
        <v>-1.509999999999998</v>
      </c>
    </row>
    <row r="33" spans="1:26" ht="12.75" customHeight="1" x14ac:dyDescent="0.25">
      <c r="A33" s="186" t="s">
        <v>129</v>
      </c>
      <c r="B33" s="187"/>
      <c r="C33" s="67"/>
      <c r="D33" s="68">
        <v>-3.19</v>
      </c>
      <c r="E33" s="67">
        <v>36.97</v>
      </c>
      <c r="F33" s="67">
        <v>36.75</v>
      </c>
      <c r="G33" s="67">
        <f t="shared" si="16"/>
        <v>36.75</v>
      </c>
      <c r="H33" s="68">
        <f t="shared" si="15"/>
        <v>-3.4099999999999966</v>
      </c>
    </row>
    <row r="34" spans="1:26" ht="12.75" customHeight="1" x14ac:dyDescent="0.25">
      <c r="A34" s="186" t="s">
        <v>127</v>
      </c>
      <c r="B34" s="187"/>
      <c r="C34" s="67"/>
      <c r="D34" s="68">
        <v>-0.3</v>
      </c>
      <c r="E34" s="67">
        <v>3.32</v>
      </c>
      <c r="F34" s="67">
        <v>3.29</v>
      </c>
      <c r="G34" s="67">
        <f t="shared" si="16"/>
        <v>3.29</v>
      </c>
      <c r="H34" s="68">
        <f t="shared" si="15"/>
        <v>-0.32999999999999963</v>
      </c>
    </row>
    <row r="35" spans="1:26" s="4" customFormat="1" ht="13.5" customHeight="1" x14ac:dyDescent="0.25">
      <c r="A35" s="74" t="s">
        <v>111</v>
      </c>
      <c r="B35" s="77"/>
      <c r="C35" s="56"/>
      <c r="D35" s="55"/>
      <c r="E35" s="56">
        <f>E8+E25+E29</f>
        <v>1178.6199999999999</v>
      </c>
      <c r="F35" s="56">
        <f>F8+F25+F29</f>
        <v>1183.46</v>
      </c>
      <c r="G35" s="56">
        <f>G8+G25+G29</f>
        <v>929.79500000000007</v>
      </c>
      <c r="H35" s="55"/>
    </row>
    <row r="36" spans="1:26" s="4" customFormat="1" ht="12" customHeight="1" x14ac:dyDescent="0.25">
      <c r="A36" s="74" t="s">
        <v>112</v>
      </c>
      <c r="B36" s="77"/>
      <c r="C36" s="56"/>
      <c r="D36" s="56"/>
      <c r="E36" s="56"/>
      <c r="F36" s="56"/>
      <c r="G36" s="74"/>
      <c r="H36" s="55"/>
    </row>
    <row r="37" spans="1:26" s="46" customFormat="1" ht="23.25" customHeight="1" x14ac:dyDescent="0.25">
      <c r="A37" s="158" t="s">
        <v>146</v>
      </c>
      <c r="B37" s="159"/>
      <c r="C37" s="78">
        <v>0</v>
      </c>
      <c r="D37" s="78">
        <v>70.23</v>
      </c>
      <c r="E37" s="78">
        <v>13.9</v>
      </c>
      <c r="F37" s="137">
        <v>13.9</v>
      </c>
      <c r="G37" s="79">
        <f>G38</f>
        <v>2.3630000000000004</v>
      </c>
      <c r="H37" s="55">
        <f t="shared" ref="H37:H38" si="17">F37-E37-G37+D37+F37</f>
        <v>81.76700000000001</v>
      </c>
    </row>
    <row r="38" spans="1:26" s="46" customFormat="1" ht="18" customHeight="1" x14ac:dyDescent="0.25">
      <c r="A38" s="80" t="s">
        <v>48</v>
      </c>
      <c r="B38" s="81"/>
      <c r="C38" s="82">
        <v>0</v>
      </c>
      <c r="D38" s="130">
        <v>-0.51</v>
      </c>
      <c r="E38" s="82">
        <f>E37*17%</f>
        <v>2.3630000000000004</v>
      </c>
      <c r="F38" s="82">
        <f>F37*17%</f>
        <v>2.3630000000000004</v>
      </c>
      <c r="G38" s="83">
        <f>F38</f>
        <v>2.3630000000000004</v>
      </c>
      <c r="H38" s="68">
        <f t="shared" si="17"/>
        <v>-0.50999999999999979</v>
      </c>
    </row>
    <row r="39" spans="1:26" ht="23.25" customHeight="1" x14ac:dyDescent="0.25">
      <c r="A39" s="158" t="s">
        <v>147</v>
      </c>
      <c r="B39" s="159"/>
      <c r="C39" s="56">
        <v>0</v>
      </c>
      <c r="D39" s="55">
        <v>29.9</v>
      </c>
      <c r="E39" s="56">
        <v>0</v>
      </c>
      <c r="F39" s="64">
        <v>0</v>
      </c>
      <c r="G39" s="84">
        <f>G40</f>
        <v>0</v>
      </c>
      <c r="H39" s="55">
        <f>D39+F39-G39</f>
        <v>29.9</v>
      </c>
    </row>
    <row r="40" spans="1:26" s="46" customFormat="1" ht="14.25" customHeight="1" x14ac:dyDescent="0.25">
      <c r="A40" s="85" t="s">
        <v>68</v>
      </c>
      <c r="B40" s="85"/>
      <c r="C40" s="67">
        <v>0</v>
      </c>
      <c r="D40" s="68">
        <v>0</v>
      </c>
      <c r="E40" s="67">
        <f>E39*17%</f>
        <v>0</v>
      </c>
      <c r="F40" s="67">
        <f>F39*17%</f>
        <v>0</v>
      </c>
      <c r="G40" s="67">
        <f>F40</f>
        <v>0</v>
      </c>
      <c r="H40" s="68">
        <f t="shared" ref="H40" si="18">F40-E40-G40+D40+F40</f>
        <v>0</v>
      </c>
    </row>
    <row r="41" spans="1:26" ht="23.25" customHeight="1" x14ac:dyDescent="0.25">
      <c r="A41" s="158" t="s">
        <v>148</v>
      </c>
      <c r="B41" s="159"/>
      <c r="C41" s="56">
        <v>0</v>
      </c>
      <c r="D41" s="55">
        <v>11.94</v>
      </c>
      <c r="E41" s="56">
        <v>4.8</v>
      </c>
      <c r="F41" s="55">
        <v>4.8</v>
      </c>
      <c r="G41" s="84">
        <f>G42</f>
        <v>0.81600000000000006</v>
      </c>
      <c r="H41" s="55">
        <f>D41+F41-G41</f>
        <v>15.923999999999998</v>
      </c>
    </row>
    <row r="42" spans="1:26" s="46" customFormat="1" ht="14.25" customHeight="1" x14ac:dyDescent="0.25">
      <c r="A42" s="85" t="s">
        <v>68</v>
      </c>
      <c r="B42" s="85"/>
      <c r="C42" s="67">
        <v>0</v>
      </c>
      <c r="D42" s="68">
        <v>0</v>
      </c>
      <c r="E42" s="67">
        <f>E41*17%</f>
        <v>0.81600000000000006</v>
      </c>
      <c r="F42" s="67">
        <f>F41*17%</f>
        <v>0.81600000000000006</v>
      </c>
      <c r="G42" s="67">
        <f>F42</f>
        <v>0.81600000000000006</v>
      </c>
      <c r="H42" s="68">
        <f t="shared" ref="H42" si="19">F42-E42-G42+D42+F42</f>
        <v>0</v>
      </c>
    </row>
    <row r="43" spans="1:26" s="47" customFormat="1" ht="11.25" customHeight="1" x14ac:dyDescent="0.25">
      <c r="A43" s="158" t="s">
        <v>113</v>
      </c>
      <c r="B43" s="168"/>
      <c r="C43" s="56"/>
      <c r="D43" s="55"/>
      <c r="E43" s="55">
        <f>E37+E39+E41</f>
        <v>18.7</v>
      </c>
      <c r="F43" s="55">
        <f>F37+F39+F41</f>
        <v>18.7</v>
      </c>
      <c r="G43" s="55">
        <f>G37+G39+G41</f>
        <v>3.1790000000000003</v>
      </c>
      <c r="H43" s="55"/>
    </row>
    <row r="44" spans="1:26" x14ac:dyDescent="0.25">
      <c r="A44" s="176" t="s">
        <v>118</v>
      </c>
      <c r="B44" s="177"/>
      <c r="C44" s="56"/>
      <c r="D44" s="64"/>
      <c r="E44" s="56">
        <f>E35+E43</f>
        <v>1197.32</v>
      </c>
      <c r="F44" s="56">
        <f>F35+F43</f>
        <v>1202.1600000000001</v>
      </c>
      <c r="G44" s="56">
        <f>G35+G43</f>
        <v>932.97400000000005</v>
      </c>
      <c r="H44" s="55"/>
    </row>
    <row r="45" spans="1:26" ht="16.5" customHeight="1" x14ac:dyDescent="0.25">
      <c r="A45" s="176" t="s">
        <v>119</v>
      </c>
      <c r="B45" s="177"/>
      <c r="C45" s="56"/>
      <c r="D45" s="55">
        <v>-1090.06</v>
      </c>
      <c r="E45" s="56"/>
      <c r="F45" s="56"/>
      <c r="G45" s="56"/>
      <c r="H45" s="54">
        <f>F44-E44+D45+F44-G44</f>
        <v>-816.03399999999976</v>
      </c>
    </row>
    <row r="46" spans="1:26" ht="24.75" customHeight="1" x14ac:dyDescent="0.25">
      <c r="A46" s="178" t="s">
        <v>137</v>
      </c>
      <c r="B46" s="178"/>
      <c r="C46" s="53"/>
      <c r="D46" s="54"/>
      <c r="E46" s="55"/>
      <c r="F46" s="56"/>
      <c r="G46" s="56"/>
      <c r="H46" s="54">
        <f>H47+H48</f>
        <v>-816.03399999999976</v>
      </c>
      <c r="I46" s="40"/>
      <c r="J46" s="136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8.75" customHeight="1" x14ac:dyDescent="0.25">
      <c r="A47" s="178" t="s">
        <v>116</v>
      </c>
      <c r="B47" s="168"/>
      <c r="C47" s="53"/>
      <c r="D47" s="53"/>
      <c r="E47" s="55"/>
      <c r="F47" s="56"/>
      <c r="G47" s="56"/>
      <c r="H47" s="54">
        <f>H37+H39+H41</f>
        <v>127.59099999999999</v>
      </c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7.25" customHeight="1" x14ac:dyDescent="0.25">
      <c r="A48" s="178" t="s">
        <v>117</v>
      </c>
      <c r="B48" s="168"/>
      <c r="C48" s="53"/>
      <c r="D48" s="53"/>
      <c r="E48" s="55"/>
      <c r="F48" s="56"/>
      <c r="G48" s="56"/>
      <c r="H48" s="54">
        <f>H8+H25+H38+H29</f>
        <v>-943.62499999999977</v>
      </c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8" ht="11.25" customHeight="1" x14ac:dyDescent="0.25">
      <c r="A49" s="51"/>
      <c r="B49" s="86"/>
      <c r="C49" s="87"/>
      <c r="D49" s="88"/>
      <c r="E49" s="89"/>
      <c r="F49" s="45"/>
      <c r="G49" s="45"/>
      <c r="H49" s="86"/>
    </row>
    <row r="50" spans="1:8" ht="11.25" customHeight="1" x14ac:dyDescent="0.25">
      <c r="A50" s="51"/>
      <c r="B50" s="86"/>
      <c r="C50" s="87"/>
      <c r="D50" s="88"/>
      <c r="E50" s="89"/>
      <c r="F50" s="45"/>
      <c r="G50" s="45"/>
      <c r="H50" s="86"/>
    </row>
    <row r="51" spans="1:8" ht="11.25" customHeight="1" x14ac:dyDescent="0.25">
      <c r="A51" s="51"/>
      <c r="B51" s="86"/>
      <c r="C51" s="87"/>
      <c r="D51" s="88"/>
      <c r="E51" s="89"/>
      <c r="F51" s="45"/>
      <c r="G51" s="45"/>
      <c r="H51" s="86"/>
    </row>
    <row r="52" spans="1:8" ht="11.25" customHeight="1" x14ac:dyDescent="0.25">
      <c r="A52" s="51"/>
      <c r="B52" s="86"/>
      <c r="C52" s="87"/>
      <c r="D52" s="88"/>
      <c r="E52" s="89"/>
      <c r="F52" s="45"/>
      <c r="G52" s="45"/>
      <c r="H52" s="86"/>
    </row>
    <row r="53" spans="1:8" x14ac:dyDescent="0.25">
      <c r="A53" s="90" t="s">
        <v>138</v>
      </c>
      <c r="B53" s="86"/>
      <c r="C53" s="87"/>
      <c r="D53" s="91"/>
      <c r="E53" s="92"/>
      <c r="F53" s="93"/>
      <c r="G53" s="93"/>
      <c r="H53" s="86"/>
    </row>
    <row r="54" spans="1:8" x14ac:dyDescent="0.25">
      <c r="A54" s="161" t="s">
        <v>51</v>
      </c>
      <c r="B54" s="172"/>
      <c r="C54" s="172"/>
      <c r="D54" s="173"/>
      <c r="E54" s="94" t="s">
        <v>52</v>
      </c>
      <c r="F54" s="95" t="s">
        <v>53</v>
      </c>
      <c r="G54" s="95" t="s">
        <v>123</v>
      </c>
      <c r="H54" s="69" t="s">
        <v>122</v>
      </c>
    </row>
    <row r="55" spans="1:8" ht="15.75" customHeight="1" x14ac:dyDescent="0.25">
      <c r="A55" s="174" t="s">
        <v>144</v>
      </c>
      <c r="B55" s="175"/>
      <c r="C55" s="175"/>
      <c r="D55" s="167"/>
      <c r="E55" s="138"/>
      <c r="F55" s="95"/>
      <c r="G55" s="94">
        <v>0</v>
      </c>
      <c r="H55" s="69"/>
    </row>
    <row r="56" spans="1:8" ht="9.75" customHeight="1" x14ac:dyDescent="0.25">
      <c r="A56" s="155"/>
      <c r="B56" s="156"/>
      <c r="C56" s="156"/>
      <c r="D56" s="157"/>
      <c r="E56" s="96"/>
      <c r="F56" s="95"/>
      <c r="G56" s="94"/>
      <c r="H56" s="69"/>
    </row>
    <row r="57" spans="1:8" s="4" customFormat="1" ht="11.25" customHeight="1" x14ac:dyDescent="0.25">
      <c r="A57" s="169" t="s">
        <v>7</v>
      </c>
      <c r="B57" s="170"/>
      <c r="C57" s="170"/>
      <c r="D57" s="171"/>
      <c r="E57" s="97"/>
      <c r="F57" s="98"/>
      <c r="G57" s="97">
        <f>SUM(G55:G56)</f>
        <v>0</v>
      </c>
      <c r="H57" s="64"/>
    </row>
    <row r="58" spans="1:8" s="4" customFormat="1" x14ac:dyDescent="0.25">
      <c r="A58" s="100"/>
      <c r="B58" s="101"/>
      <c r="C58" s="101"/>
      <c r="D58" s="101"/>
      <c r="E58" s="102"/>
      <c r="F58" s="103"/>
      <c r="G58" s="102"/>
      <c r="H58" s="99"/>
    </row>
    <row r="59" spans="1:8" x14ac:dyDescent="0.25">
      <c r="A59" s="90" t="s">
        <v>42</v>
      </c>
      <c r="B59" s="86"/>
      <c r="C59" s="87"/>
      <c r="D59" s="91"/>
      <c r="E59" s="92"/>
      <c r="F59" s="93"/>
      <c r="G59" s="93"/>
      <c r="H59" s="86"/>
    </row>
    <row r="60" spans="1:8" x14ac:dyDescent="0.25">
      <c r="A60" s="90" t="s">
        <v>43</v>
      </c>
      <c r="B60" s="86"/>
      <c r="C60" s="87"/>
      <c r="D60" s="91"/>
      <c r="E60" s="92"/>
      <c r="F60" s="93"/>
      <c r="G60" s="93"/>
      <c r="H60" s="86"/>
    </row>
    <row r="61" spans="1:8" ht="23.25" customHeight="1" x14ac:dyDescent="0.25">
      <c r="A61" s="161" t="s">
        <v>55</v>
      </c>
      <c r="B61" s="172"/>
      <c r="C61" s="172"/>
      <c r="D61" s="172"/>
      <c r="E61" s="173"/>
      <c r="F61" s="95" t="s">
        <v>53</v>
      </c>
      <c r="G61" s="104" t="s">
        <v>54</v>
      </c>
      <c r="H61" s="86"/>
    </row>
    <row r="62" spans="1:8" x14ac:dyDescent="0.25">
      <c r="A62" s="161" t="s">
        <v>50</v>
      </c>
      <c r="B62" s="172"/>
      <c r="C62" s="172"/>
      <c r="D62" s="172"/>
      <c r="E62" s="173"/>
      <c r="F62" s="95">
        <v>0</v>
      </c>
      <c r="G62" s="95">
        <v>0</v>
      </c>
      <c r="H62" s="86"/>
    </row>
    <row r="63" spans="1:8" x14ac:dyDescent="0.25">
      <c r="A63" s="105"/>
      <c r="B63" s="106"/>
      <c r="C63" s="107"/>
      <c r="D63" s="108"/>
      <c r="E63" s="109"/>
      <c r="F63" s="110"/>
      <c r="G63" s="110"/>
      <c r="H63" s="86"/>
    </row>
    <row r="64" spans="1:8" x14ac:dyDescent="0.25">
      <c r="A64" s="111" t="s">
        <v>69</v>
      </c>
      <c r="B64" s="112"/>
      <c r="C64" s="113"/>
      <c r="D64" s="114"/>
      <c r="E64" s="115"/>
      <c r="F64" s="95"/>
      <c r="G64" s="95"/>
      <c r="H64" s="86"/>
    </row>
    <row r="65" spans="1:8" x14ac:dyDescent="0.25">
      <c r="A65" s="161" t="s">
        <v>70</v>
      </c>
      <c r="B65" s="162"/>
      <c r="C65" s="165" t="s">
        <v>71</v>
      </c>
      <c r="D65" s="162"/>
      <c r="E65" s="94" t="s">
        <v>72</v>
      </c>
      <c r="F65" s="95" t="s">
        <v>73</v>
      </c>
      <c r="G65" s="95" t="s">
        <v>74</v>
      </c>
      <c r="H65" s="86"/>
    </row>
    <row r="66" spans="1:8" ht="13.5" customHeight="1" x14ac:dyDescent="0.25">
      <c r="A66" s="163" t="s">
        <v>106</v>
      </c>
      <c r="B66" s="164"/>
      <c r="C66" s="166" t="s">
        <v>50</v>
      </c>
      <c r="D66" s="167"/>
      <c r="E66" s="116" t="s">
        <v>3</v>
      </c>
      <c r="F66" s="117" t="s">
        <v>50</v>
      </c>
      <c r="G66" s="117" t="s">
        <v>50</v>
      </c>
      <c r="H66" s="86"/>
    </row>
    <row r="67" spans="1:8" x14ac:dyDescent="0.25">
      <c r="A67" s="103"/>
      <c r="B67" s="118"/>
      <c r="C67" s="119"/>
      <c r="D67" s="120"/>
      <c r="E67" s="121"/>
      <c r="F67" s="110"/>
      <c r="G67" s="110"/>
      <c r="H67" s="86"/>
    </row>
    <row r="68" spans="1:8" ht="14.25" customHeight="1" x14ac:dyDescent="0.25">
      <c r="A68" s="100"/>
      <c r="B68" s="101"/>
      <c r="C68" s="101"/>
      <c r="D68" s="101"/>
      <c r="E68" s="102"/>
      <c r="F68" s="103"/>
      <c r="G68" s="102"/>
      <c r="H68" s="86"/>
    </row>
    <row r="69" spans="1:8" x14ac:dyDescent="0.25">
      <c r="A69" s="90" t="s">
        <v>103</v>
      </c>
      <c r="B69" s="86"/>
      <c r="C69" s="87"/>
      <c r="D69" s="51"/>
      <c r="E69" s="45"/>
      <c r="F69" s="45"/>
      <c r="G69" s="45"/>
      <c r="H69" s="86"/>
    </row>
    <row r="70" spans="1:8" x14ac:dyDescent="0.25">
      <c r="A70" s="90" t="s">
        <v>139</v>
      </c>
      <c r="B70" s="122"/>
      <c r="C70" s="123"/>
      <c r="D70" s="90"/>
      <c r="E70" s="45"/>
      <c r="F70" s="45"/>
      <c r="G70" s="45"/>
      <c r="H70" s="86"/>
    </row>
    <row r="71" spans="1:8" ht="41.25" customHeight="1" x14ac:dyDescent="0.25">
      <c r="A71" s="160" t="s">
        <v>141</v>
      </c>
      <c r="B71" s="160"/>
      <c r="C71" s="160"/>
      <c r="D71" s="160"/>
      <c r="E71" s="160"/>
      <c r="F71" s="160"/>
      <c r="G71" s="160"/>
      <c r="H71" s="86"/>
    </row>
    <row r="72" spans="1:8" x14ac:dyDescent="0.25">
      <c r="A72" s="51"/>
      <c r="B72" s="86"/>
      <c r="C72" s="87"/>
      <c r="D72" s="88"/>
      <c r="E72" s="89"/>
      <c r="F72" s="45"/>
      <c r="G72" s="45"/>
      <c r="H72" s="86"/>
    </row>
    <row r="73" spans="1:8" x14ac:dyDescent="0.25">
      <c r="A73" s="50" t="s">
        <v>75</v>
      </c>
      <c r="B73" s="99"/>
      <c r="C73" s="124"/>
      <c r="D73" s="125"/>
      <c r="E73" s="126" t="s">
        <v>143</v>
      </c>
      <c r="F73" s="127"/>
      <c r="G73" s="45"/>
      <c r="H73" s="86"/>
    </row>
    <row r="74" spans="1:8" x14ac:dyDescent="0.25">
      <c r="A74" s="50" t="s">
        <v>76</v>
      </c>
      <c r="B74" s="99"/>
      <c r="C74" s="124"/>
      <c r="D74" s="125"/>
      <c r="E74" s="126"/>
      <c r="F74" s="127"/>
      <c r="G74" s="45"/>
      <c r="H74" s="86"/>
    </row>
    <row r="75" spans="1:8" x14ac:dyDescent="0.25">
      <c r="A75" s="50" t="s">
        <v>107</v>
      </c>
      <c r="B75" s="99"/>
      <c r="C75" s="124"/>
      <c r="D75" s="125"/>
      <c r="E75" s="126"/>
      <c r="F75" s="127"/>
      <c r="G75" s="45"/>
      <c r="H75" s="86"/>
    </row>
    <row r="76" spans="1:8" x14ac:dyDescent="0.25">
      <c r="A76" s="51"/>
      <c r="B76" s="86"/>
      <c r="C76" s="87"/>
      <c r="D76" s="88"/>
      <c r="E76" s="89"/>
      <c r="F76" s="45"/>
      <c r="G76" s="45"/>
      <c r="H76" s="86"/>
    </row>
    <row r="77" spans="1:8" x14ac:dyDescent="0.25">
      <c r="A77" s="128" t="s">
        <v>77</v>
      </c>
      <c r="B77" s="129"/>
      <c r="C77" s="87"/>
      <c r="D77" s="88"/>
      <c r="E77" s="89"/>
      <c r="F77" s="45"/>
      <c r="G77" s="45"/>
      <c r="H77" s="86"/>
    </row>
    <row r="78" spans="1:8" x14ac:dyDescent="0.25">
      <c r="A78" s="128" t="s">
        <v>78</v>
      </c>
      <c r="B78" s="129"/>
      <c r="C78" s="87" t="s">
        <v>24</v>
      </c>
      <c r="D78" s="88"/>
      <c r="E78" s="89"/>
      <c r="F78" s="45"/>
      <c r="G78" s="45"/>
      <c r="H78" s="86"/>
    </row>
    <row r="79" spans="1:8" x14ac:dyDescent="0.25">
      <c r="A79" s="128" t="s">
        <v>79</v>
      </c>
      <c r="B79" s="129"/>
      <c r="C79" s="87" t="s">
        <v>80</v>
      </c>
      <c r="D79" s="88"/>
      <c r="E79" s="89"/>
      <c r="F79" s="45"/>
      <c r="G79" s="45"/>
      <c r="H79" s="86"/>
    </row>
    <row r="80" spans="1:8" x14ac:dyDescent="0.25">
      <c r="A80" s="128" t="s">
        <v>81</v>
      </c>
      <c r="B80" s="129"/>
      <c r="C80" s="87" t="s">
        <v>140</v>
      </c>
      <c r="D80" s="88"/>
      <c r="E80" s="89"/>
      <c r="F80" s="45"/>
      <c r="G80" s="45"/>
      <c r="H80" s="86"/>
    </row>
  </sheetData>
  <mergeCells count="42">
    <mergeCell ref="A3:B3"/>
    <mergeCell ref="A4:B4"/>
    <mergeCell ref="A5:B5"/>
    <mergeCell ref="A6:H6"/>
    <mergeCell ref="A44:B44"/>
    <mergeCell ref="A14:B14"/>
    <mergeCell ref="A15:B15"/>
    <mergeCell ref="A17:B17"/>
    <mergeCell ref="A18:B18"/>
    <mergeCell ref="A20:B20"/>
    <mergeCell ref="A39:B39"/>
    <mergeCell ref="A23:B23"/>
    <mergeCell ref="A25:B25"/>
    <mergeCell ref="A48:B48"/>
    <mergeCell ref="A7:B7"/>
    <mergeCell ref="A8:B8"/>
    <mergeCell ref="A10:B10"/>
    <mergeCell ref="A11:H11"/>
    <mergeCell ref="A12:B12"/>
    <mergeCell ref="A27:B27"/>
    <mergeCell ref="A41:B41"/>
    <mergeCell ref="A29:B29"/>
    <mergeCell ref="A31:B31"/>
    <mergeCell ref="A32:B32"/>
    <mergeCell ref="A33:B33"/>
    <mergeCell ref="A34:B34"/>
    <mergeCell ref="A56:D56"/>
    <mergeCell ref="A37:B37"/>
    <mergeCell ref="A71:G71"/>
    <mergeCell ref="A65:B65"/>
    <mergeCell ref="A66:B66"/>
    <mergeCell ref="C65:D65"/>
    <mergeCell ref="C66:D66"/>
    <mergeCell ref="A43:B43"/>
    <mergeCell ref="A57:D57"/>
    <mergeCell ref="A61:E61"/>
    <mergeCell ref="A62:E62"/>
    <mergeCell ref="A55:D55"/>
    <mergeCell ref="A54:D54"/>
    <mergeCell ref="A45:B45"/>
    <mergeCell ref="A46:B46"/>
    <mergeCell ref="A47:B47"/>
  </mergeCells>
  <pageMargins left="0.7" right="0.7" top="0.75" bottom="0.75" header="0.3" footer="0.3"/>
  <pageSetup paperSize="9" scale="9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2020-02-10T01:34:03Z</cp:lastPrinted>
  <dcterms:created xsi:type="dcterms:W3CDTF">2013-02-18T04:38:06Z</dcterms:created>
  <dcterms:modified xsi:type="dcterms:W3CDTF">2020-03-15T01:01:23Z</dcterms:modified>
</cp:coreProperties>
</file>