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51" i="8" l="1"/>
  <c r="F31" i="8"/>
  <c r="E31" i="8"/>
  <c r="E30" i="8" s="1"/>
  <c r="F30" i="8"/>
  <c r="F26" i="8"/>
  <c r="E26" i="8"/>
  <c r="F23" i="8"/>
  <c r="F22" i="8" s="1"/>
  <c r="E23" i="8"/>
  <c r="E22" i="8"/>
  <c r="F20" i="8"/>
  <c r="F19" i="8" s="1"/>
  <c r="E20" i="8"/>
  <c r="E19" i="8" s="1"/>
  <c r="F17" i="8"/>
  <c r="E17" i="8"/>
  <c r="E16" i="8" s="1"/>
  <c r="F16" i="8"/>
  <c r="F14" i="8"/>
  <c r="G68" i="8"/>
  <c r="H38" i="8" l="1"/>
  <c r="H37" i="8"/>
  <c r="H36" i="8"/>
  <c r="H35" i="8"/>
  <c r="D9" i="8"/>
  <c r="C8" i="8"/>
  <c r="H49" i="8" l="1"/>
  <c r="H47" i="8"/>
  <c r="F33" i="8"/>
  <c r="E33" i="8"/>
  <c r="H42" i="8"/>
  <c r="H41" i="8"/>
  <c r="F8" i="8"/>
  <c r="F10" i="8" s="1"/>
  <c r="E8" i="8"/>
  <c r="E10" i="8" s="1"/>
  <c r="E9" i="8" s="1"/>
  <c r="C23" i="8"/>
  <c r="C22" i="8" s="1"/>
  <c r="C20" i="8"/>
  <c r="C19" i="8" s="1"/>
  <c r="C17" i="8"/>
  <c r="C16" i="8" s="1"/>
  <c r="C30" i="8"/>
  <c r="D27" i="8"/>
  <c r="D26" i="8" s="1"/>
  <c r="H24" i="8"/>
  <c r="G23" i="8"/>
  <c r="D23" i="8"/>
  <c r="D22" i="8" s="1"/>
  <c r="H21" i="8"/>
  <c r="G19" i="8"/>
  <c r="D20" i="8"/>
  <c r="H18" i="8"/>
  <c r="D17" i="8"/>
  <c r="D16" i="8" s="1"/>
  <c r="H15" i="8"/>
  <c r="E14" i="8"/>
  <c r="E13" i="8" s="1"/>
  <c r="D14" i="8"/>
  <c r="D13" i="8" s="1"/>
  <c r="H12" i="8"/>
  <c r="G24" i="8"/>
  <c r="G21" i="8"/>
  <c r="G18" i="8"/>
  <c r="G15" i="8"/>
  <c r="G12" i="8"/>
  <c r="E45" i="8"/>
  <c r="H45" i="8" s="1"/>
  <c r="C27" i="8"/>
  <c r="C26" i="8" s="1"/>
  <c r="C14" i="8"/>
  <c r="C13" i="8" s="1"/>
  <c r="C10" i="8"/>
  <c r="C9" i="8" s="1"/>
  <c r="H33" i="8" l="1"/>
  <c r="E39" i="8"/>
  <c r="E55" i="8" s="1"/>
  <c r="F39" i="8"/>
  <c r="F55" i="8" s="1"/>
  <c r="G8" i="8"/>
  <c r="G20" i="8"/>
  <c r="F9" i="8"/>
  <c r="G9" i="8" s="1"/>
  <c r="G10" i="8"/>
  <c r="H8" i="8"/>
  <c r="H17" i="8"/>
  <c r="H20" i="8"/>
  <c r="G17" i="8"/>
  <c r="G16" i="8"/>
  <c r="G22" i="8"/>
  <c r="H30" i="8"/>
  <c r="D19" i="8"/>
  <c r="H19" i="8" s="1"/>
  <c r="H23" i="8"/>
  <c r="H10" i="8"/>
  <c r="H26" i="8"/>
  <c r="H27" i="8"/>
  <c r="H14" i="8"/>
  <c r="G29" i="8"/>
  <c r="H29" i="8" s="1"/>
  <c r="H58" i="8" s="1"/>
  <c r="G27" i="8"/>
  <c r="G26" i="8"/>
  <c r="F13" i="8"/>
  <c r="G14" i="8"/>
  <c r="H59" i="8" l="1"/>
  <c r="H57" i="8"/>
  <c r="G39" i="8"/>
  <c r="G55" i="8" s="1"/>
  <c r="H9" i="8"/>
  <c r="H16" i="8"/>
  <c r="H22" i="8"/>
  <c r="H31" i="8"/>
  <c r="H13" i="8"/>
  <c r="G13" i="8"/>
  <c r="H56" i="8" l="1"/>
</calcChain>
</file>

<file path=xl/sharedStrings.xml><?xml version="1.0" encoding="utf-8"?>
<sst xmlns="http://schemas.openxmlformats.org/spreadsheetml/2006/main" count="181" uniqueCount="158">
  <si>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</si>
  <si>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</si>
  <si>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</si>
  <si>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</si>
  <si>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</si>
  <si>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</si>
  <si>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</si>
  <si>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</si>
  <si>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</si>
  <si>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</si>
  <si>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</si>
  <si>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</si>
  <si>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</si>
  <si>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</si>
  <si>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</si>
  <si>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</si>
  <si>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</si>
  <si>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</si>
  <si>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</si>
  <si>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</si>
  <si>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</si>
  <si>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</si>
  <si>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</si>
  <si>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</si>
  <si>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</si>
  <si>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</si>
  <si>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</si>
  <si>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</si>
  <si>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</si>
  <si>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</si>
  <si>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</si>
  <si>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</si>
  <si>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</si>
  <si>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</si>
  <si>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</si>
  <si>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</si>
  <si>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</si>
  <si>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</si>
  <si>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</si>
  <si>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</si>
  <si>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</si>
  <si>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</si>
  <si>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</si>
  <si>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</si>
  <si>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</si>
  <si>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</si>
  <si>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</si>
  <si>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</si>
  <si>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</si>
  <si>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</si>
  <si>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</si>
  <si>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</si>
  <si>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</si>
  <si>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</si>
  <si>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</si>
  <si>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</si>
  <si>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</si>
  <si>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</si>
  <si>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</si>
  <si>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</si>
  <si>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</si>
  <si>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</si>
  <si>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</si>
  <si>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</si>
  <si>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</si>
  <si>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</si>
  <si>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</si>
  <si>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</si>
  <si>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</si>
  <si>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</si>
  <si>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</si>
  <si>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</si>
  <si>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</si>
  <si>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</si>
  <si>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</si>
  <si>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</si>
  <si>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</si>
  <si>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</si>
  <si>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</si>
  <si>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</si>
  <si>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</si>
  <si>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</si>
  <si>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</si>
  <si>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</si>
  <si>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</si>
  <si>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</si>
  <si>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</si>
  <si>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</si>
  <si>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</si>
  <si>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</si>
  <si>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</si>
  <si>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</si>
  <si>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</si>
  <si>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</si>
  <si>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</si>
  <si>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</si>
  <si>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</si>
  <si>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</si>
  <si>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</si>
  <si>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</si>
  <si>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</si>
  <si>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 подъезд</t>
  </si>
  <si>
    <t>Часть 4</t>
  </si>
  <si>
    <t>ООО " Ярд"</t>
  </si>
  <si>
    <t>2-260-343</t>
  </si>
  <si>
    <t>1972 год</t>
  </si>
  <si>
    <t>12 этажей</t>
  </si>
  <si>
    <t>2 лифта</t>
  </si>
  <si>
    <t>2 412,8 м2</t>
  </si>
  <si>
    <t>01.07.2009г.</t>
  </si>
  <si>
    <t>1.4 Вывоз и утилизация ТБО</t>
  </si>
  <si>
    <t>1.5 Тех. Обслуживание лифтов</t>
  </si>
  <si>
    <t xml:space="preserve">                                             </t>
  </si>
  <si>
    <t>№  25/а  ул. Уборевича</t>
  </si>
  <si>
    <t>ООО "Комфорт"</t>
  </si>
  <si>
    <t>ул. Тунгусская, 8</t>
  </si>
  <si>
    <t>Колличество проживающих</t>
  </si>
  <si>
    <t>ИТОГО ПО ДОМУ:</t>
  </si>
  <si>
    <t>ПРОЧИЕ УСЛУГИ: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</si>
  <si>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</si>
  <si>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</si>
  <si>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</si>
  <si>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</si>
  <si>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</si>
  <si>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</si>
  <si>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</si>
  <si>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исполнитель</t>
  </si>
  <si>
    <t>техническое обслуживание лифтов</t>
  </si>
  <si>
    <t>всего: 540,3 кв.м</t>
  </si>
  <si>
    <t>Коммуник. на общедомов. имуществе ИП Козицкий</t>
  </si>
  <si>
    <t>400 р/мес</t>
  </si>
  <si>
    <t>ООО ОктопусНет (интернет)</t>
  </si>
  <si>
    <t>200 р/мес</t>
  </si>
  <si>
    <t>1. Коммуникации на общедомовом имуществе, исполн. ОАО Ростелеком</t>
  </si>
  <si>
    <t>3. 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</si>
  <si>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</si>
  <si>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</si>
  <si>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</si>
  <si>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</si>
  <si>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</si>
  <si>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</si>
  <si>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</si>
  <si>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</si>
  <si>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</si>
  <si>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</si>
  <si>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</si>
  <si>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Кадастровые работы</t>
  </si>
  <si>
    <t>БТИ</t>
  </si>
  <si>
    <t>компл</t>
  </si>
  <si>
    <t>установка контейнера</t>
  </si>
  <si>
    <t>1 шт</t>
  </si>
  <si>
    <t>Комфорт</t>
  </si>
  <si>
    <t>реализация учетного компленкса эл. Энергии</t>
  </si>
  <si>
    <t>МУПВ ВПЭС</t>
  </si>
  <si>
    <t>Обслуживание теплового счетчика</t>
  </si>
  <si>
    <t>План по статье "текущий ремонт" на 2019 год</t>
  </si>
  <si>
    <t>Предложение Управляющей компании: ремонт системы электроснабжения.частичный ремонт фасада</t>
  </si>
  <si>
    <r>
      <t xml:space="preserve">ИСХ  </t>
    </r>
    <r>
      <rPr>
        <b/>
        <u/>
        <sz val="9"/>
        <color theme="1"/>
        <rFont val="Calibri"/>
        <family val="2"/>
        <charset val="204"/>
        <scheme val="minor"/>
      </rPr>
      <t xml:space="preserve">  №   592802 от 21.02.2019 г.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</si>
</sst>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0" fillId="0" borderId="0" xfId="0" applyNumberFormat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2" fontId="9" fillId="0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/>
    <xf numFmtId="0" fontId="0" fillId="2" borderId="10" xfId="0" applyFill="1" applyBorder="1" applyAlignment="1"/>
    <xf numFmtId="0" fontId="9" fillId="2" borderId="10" xfId="0" applyFont="1" applyFill="1" applyBorder="1" applyAlignment="1">
      <alignment horizontal="center"/>
    </xf>
    <xf numFmtId="0" fontId="9" fillId="0" borderId="8" xfId="0" applyFont="1" applyFill="1" applyBorder="1" applyAlignment="1"/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2" borderId="1" xfId="0" applyFont="1" applyFill="1" applyBorder="1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165" fontId="0" fillId="0" borderId="0" xfId="0" applyNumberFormat="1" applyAlignment="1"/>
    <xf numFmtId="164" fontId="0" fillId="0" borderId="0" xfId="0" applyNumberFormat="1" applyAlignment="1"/>
    <xf numFmtId="164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0" xfId="0" applyFont="1" applyBorder="1"/>
    <xf numFmtId="2" fontId="16" fillId="2" borderId="1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2" xfId="0" applyBorder="1" applyAlignment="1">
      <alignment wrapText="1"/>
    </xf>
    <xf numFmtId="2" fontId="3" fillId="2" borderId="3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2" fontId="9" fillId="0" borderId="9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12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</cols>
  <sheetData>
    <row r="1" spans="1:4" x14ac:dyDescent="0.25">
      <c r="A1" s="2" t="s">
        <v>140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112</v>
      </c>
      <c r="C3" s="22" t="s">
        <v>113</v>
      </c>
    </row>
    <row r="4" spans="1:4" ht="14.25" customHeight="1" x14ac:dyDescent="0.25">
      <c r="A4" s="20" t="s">
        <v>157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51</v>
      </c>
      <c r="C6" s="19"/>
    </row>
    <row r="7" spans="1:4" s="21" customFormat="1" ht="8.2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5" t="s">
        <v>48</v>
      </c>
      <c r="D8" s="57"/>
    </row>
    <row r="9" spans="1:4" s="3" customFormat="1" ht="12" customHeight="1" x14ac:dyDescent="0.25">
      <c r="A9" s="11" t="s">
        <v>1</v>
      </c>
      <c r="B9" s="12" t="s">
        <v>10</v>
      </c>
      <c r="C9" s="123" t="s">
        <v>11</v>
      </c>
      <c r="D9" s="124"/>
    </row>
    <row r="10" spans="1:4" s="3" customFormat="1" ht="24" customHeight="1" x14ac:dyDescent="0.25">
      <c r="A10" s="11" t="s">
        <v>2</v>
      </c>
      <c r="B10" s="13" t="s">
        <v>12</v>
      </c>
      <c r="C10" s="125" t="s">
        <v>73</v>
      </c>
      <c r="D10" s="126"/>
    </row>
    <row r="11" spans="1:4" s="3" customFormat="1" ht="15" customHeight="1" x14ac:dyDescent="0.25">
      <c r="A11" s="11" t="s">
        <v>3</v>
      </c>
      <c r="B11" s="12" t="s">
        <v>13</v>
      </c>
      <c r="C11" s="123" t="s">
        <v>14</v>
      </c>
      <c r="D11" s="124"/>
    </row>
    <row r="12" spans="1:4" s="3" customFormat="1" ht="12" customHeight="1" x14ac:dyDescent="0.25">
      <c r="A12" s="129">
        <v>5</v>
      </c>
      <c r="B12" s="129" t="s">
        <v>86</v>
      </c>
      <c r="C12" s="58" t="s">
        <v>87</v>
      </c>
      <c r="D12" s="59" t="s">
        <v>88</v>
      </c>
    </row>
    <row r="13" spans="1:4" s="3" customFormat="1" ht="14.25" customHeight="1" x14ac:dyDescent="0.25">
      <c r="A13" s="129"/>
      <c r="B13" s="129"/>
      <c r="C13" s="58" t="s">
        <v>89</v>
      </c>
      <c r="D13" s="59" t="s">
        <v>90</v>
      </c>
    </row>
    <row r="14" spans="1:4" s="3" customFormat="1" x14ac:dyDescent="0.25">
      <c r="A14" s="129"/>
      <c r="B14" s="129"/>
      <c r="C14" s="58" t="s">
        <v>91</v>
      </c>
      <c r="D14" s="59" t="s">
        <v>92</v>
      </c>
    </row>
    <row r="15" spans="1:4" s="3" customFormat="1" ht="16.5" customHeight="1" x14ac:dyDescent="0.25">
      <c r="A15" s="129"/>
      <c r="B15" s="129"/>
      <c r="C15" s="58" t="s">
        <v>93</v>
      </c>
      <c r="D15" s="59" t="s">
        <v>94</v>
      </c>
    </row>
    <row r="16" spans="1:4" s="3" customFormat="1" ht="16.5" customHeight="1" x14ac:dyDescent="0.25">
      <c r="A16" s="129"/>
      <c r="B16" s="129"/>
      <c r="C16" s="58" t="s">
        <v>95</v>
      </c>
      <c r="D16" s="59" t="s">
        <v>96</v>
      </c>
    </row>
    <row r="17" spans="1:4" s="5" customFormat="1" ht="15.75" customHeight="1" x14ac:dyDescent="0.25">
      <c r="A17" s="129"/>
      <c r="B17" s="129"/>
      <c r="C17" s="58" t="s">
        <v>97</v>
      </c>
      <c r="D17" s="59" t="s">
        <v>98</v>
      </c>
    </row>
    <row r="18" spans="1:4" s="5" customFormat="1" ht="15.75" customHeight="1" x14ac:dyDescent="0.25">
      <c r="A18" s="129"/>
      <c r="B18" s="129"/>
      <c r="C18" s="60" t="s">
        <v>99</v>
      </c>
      <c r="D18" s="59" t="s">
        <v>100</v>
      </c>
    </row>
    <row r="19" spans="1:4" ht="16.5" customHeight="1" x14ac:dyDescent="0.25">
      <c r="A19" s="11" t="s">
        <v>4</v>
      </c>
      <c r="B19" s="12" t="s">
        <v>15</v>
      </c>
      <c r="C19" s="130" t="s">
        <v>85</v>
      </c>
      <c r="D19" s="131"/>
    </row>
    <row r="20" spans="1:4" s="5" customFormat="1" ht="16.5" customHeight="1" x14ac:dyDescent="0.25">
      <c r="A20" s="11" t="s">
        <v>5</v>
      </c>
      <c r="B20" s="12" t="s">
        <v>16</v>
      </c>
      <c r="C20" s="132" t="s">
        <v>55</v>
      </c>
      <c r="D20" s="133"/>
    </row>
    <row r="21" spans="1:4" s="5" customFormat="1" ht="15" customHeight="1" x14ac:dyDescent="0.25">
      <c r="A21" s="11" t="s">
        <v>6</v>
      </c>
      <c r="B21" s="12" t="s">
        <v>17</v>
      </c>
      <c r="C21" s="125" t="s">
        <v>18</v>
      </c>
      <c r="D21" s="134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19</v>
      </c>
      <c r="B23" s="15"/>
      <c r="C23" s="15"/>
      <c r="D23" s="15"/>
    </row>
    <row r="24" spans="1:4" ht="12.75" customHeight="1" x14ac:dyDescent="0.25">
      <c r="A24" s="14"/>
      <c r="B24" s="15"/>
      <c r="C24" s="15"/>
      <c r="D24" s="15"/>
    </row>
    <row r="25" spans="1:4" x14ac:dyDescent="0.25">
      <c r="A25" s="6"/>
      <c r="B25" s="16" t="s">
        <v>20</v>
      </c>
      <c r="C25" s="7" t="s">
        <v>21</v>
      </c>
      <c r="D25" s="51" t="s">
        <v>22</v>
      </c>
    </row>
    <row r="26" spans="1:4" ht="24" customHeight="1" x14ac:dyDescent="0.25">
      <c r="A26" s="120" t="s">
        <v>25</v>
      </c>
      <c r="B26" s="121"/>
      <c r="C26" s="121"/>
      <c r="D26" s="122"/>
    </row>
    <row r="27" spans="1:4" ht="12" customHeight="1" x14ac:dyDescent="0.25">
      <c r="A27" s="48"/>
      <c r="B27" s="49"/>
      <c r="C27" s="49"/>
      <c r="D27" s="50"/>
    </row>
    <row r="28" spans="1:4" x14ac:dyDescent="0.25">
      <c r="A28" s="7">
        <v>1</v>
      </c>
      <c r="B28" s="6" t="s">
        <v>103</v>
      </c>
      <c r="C28" s="6" t="s">
        <v>23</v>
      </c>
      <c r="D28" s="6" t="s">
        <v>24</v>
      </c>
    </row>
    <row r="29" spans="1:4" ht="14.25" customHeight="1" x14ac:dyDescent="0.25">
      <c r="A29" s="18" t="s">
        <v>26</v>
      </c>
      <c r="B29" s="17"/>
      <c r="C29" s="17"/>
      <c r="D29" s="17"/>
    </row>
    <row r="30" spans="1:4" ht="13.5" customHeight="1" x14ac:dyDescent="0.25">
      <c r="A30" s="7">
        <v>1</v>
      </c>
      <c r="B30" s="6" t="s">
        <v>114</v>
      </c>
      <c r="C30" s="6" t="s">
        <v>23</v>
      </c>
      <c r="D30" s="6" t="s">
        <v>104</v>
      </c>
    </row>
    <row r="31" spans="1:4" x14ac:dyDescent="0.25">
      <c r="A31" s="18" t="s">
        <v>42</v>
      </c>
      <c r="B31" s="17"/>
      <c r="C31" s="17"/>
      <c r="D31" s="17"/>
    </row>
    <row r="32" spans="1:4" x14ac:dyDescent="0.25">
      <c r="A32" s="18" t="s">
        <v>43</v>
      </c>
      <c r="B32" s="17"/>
      <c r="C32" s="17"/>
      <c r="D32" s="17"/>
    </row>
    <row r="33" spans="1:4" x14ac:dyDescent="0.25">
      <c r="A33" s="7">
        <v>1</v>
      </c>
      <c r="B33" s="6" t="s">
        <v>27</v>
      </c>
      <c r="C33" s="6" t="s">
        <v>115</v>
      </c>
      <c r="D33" s="6" t="s">
        <v>28</v>
      </c>
    </row>
    <row r="34" spans="1:4" x14ac:dyDescent="0.25">
      <c r="A34" s="18" t="s">
        <v>29</v>
      </c>
      <c r="B34" s="17"/>
      <c r="C34" s="17"/>
      <c r="D34" s="17"/>
    </row>
    <row r="35" spans="1:4" x14ac:dyDescent="0.25">
      <c r="A35" s="7">
        <v>1</v>
      </c>
      <c r="B35" s="6" t="s">
        <v>30</v>
      </c>
      <c r="C35" s="6" t="s">
        <v>23</v>
      </c>
      <c r="D35" s="6" t="s">
        <v>31</v>
      </c>
    </row>
    <row r="36" spans="1:4" ht="15" customHeight="1" x14ac:dyDescent="0.25">
      <c r="A36" s="18" t="s">
        <v>32</v>
      </c>
      <c r="B36" s="17"/>
      <c r="C36" s="17"/>
      <c r="D36" s="17"/>
    </row>
    <row r="37" spans="1:4" x14ac:dyDescent="0.25">
      <c r="A37" s="7">
        <v>1</v>
      </c>
      <c r="B37" s="6" t="s">
        <v>33</v>
      </c>
      <c r="C37" s="6" t="s">
        <v>23</v>
      </c>
      <c r="D37" s="6" t="s">
        <v>24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49</v>
      </c>
      <c r="B39" s="17"/>
      <c r="C39" s="17"/>
      <c r="D39" s="17"/>
    </row>
    <row r="40" spans="1:4" ht="15" customHeight="1" x14ac:dyDescent="0.25">
      <c r="A40" s="7">
        <v>1</v>
      </c>
      <c r="B40" s="6" t="s">
        <v>34</v>
      </c>
      <c r="C40" s="127" t="s">
        <v>105</v>
      </c>
      <c r="D40" s="128"/>
    </row>
    <row r="41" spans="1:4" x14ac:dyDescent="0.25">
      <c r="A41" s="7">
        <v>2</v>
      </c>
      <c r="B41" s="6" t="s">
        <v>36</v>
      </c>
      <c r="C41" s="127" t="s">
        <v>106</v>
      </c>
      <c r="D41" s="128"/>
    </row>
    <row r="42" spans="1:4" x14ac:dyDescent="0.25">
      <c r="A42" s="7">
        <v>3</v>
      </c>
      <c r="B42" s="6" t="s">
        <v>37</v>
      </c>
      <c r="C42" s="127" t="s">
        <v>101</v>
      </c>
      <c r="D42" s="128"/>
    </row>
    <row r="43" spans="1:4" ht="15" customHeight="1" x14ac:dyDescent="0.25">
      <c r="A43" s="7">
        <v>4</v>
      </c>
      <c r="B43" s="6" t="s">
        <v>35</v>
      </c>
      <c r="C43" s="127" t="s">
        <v>107</v>
      </c>
      <c r="D43" s="128"/>
    </row>
    <row r="44" spans="1:4" x14ac:dyDescent="0.25">
      <c r="A44" s="7">
        <v>5</v>
      </c>
      <c r="B44" s="6" t="s">
        <v>38</v>
      </c>
      <c r="C44" s="127" t="s">
        <v>74</v>
      </c>
      <c r="D44" s="128"/>
    </row>
    <row r="45" spans="1:4" x14ac:dyDescent="0.25">
      <c r="A45" s="7">
        <v>6</v>
      </c>
      <c r="B45" s="6" t="s">
        <v>39</v>
      </c>
      <c r="C45" s="127" t="s">
        <v>108</v>
      </c>
      <c r="D45" s="128"/>
    </row>
    <row r="46" spans="1:4" ht="15" customHeight="1" x14ac:dyDescent="0.25">
      <c r="A46" s="7">
        <v>7</v>
      </c>
      <c r="B46" s="6" t="s">
        <v>40</v>
      </c>
      <c r="C46" s="127" t="s">
        <v>74</v>
      </c>
      <c r="D46" s="128"/>
    </row>
    <row r="47" spans="1:4" x14ac:dyDescent="0.25">
      <c r="A47" s="7">
        <v>8</v>
      </c>
      <c r="B47" s="6" t="s">
        <v>41</v>
      </c>
      <c r="C47" s="127" t="s">
        <v>128</v>
      </c>
      <c r="D47" s="128"/>
    </row>
    <row r="48" spans="1:4" x14ac:dyDescent="0.25">
      <c r="A48" s="7">
        <v>9</v>
      </c>
      <c r="B48" s="6" t="s">
        <v>116</v>
      </c>
      <c r="C48" s="127">
        <v>85</v>
      </c>
      <c r="D48" s="126"/>
    </row>
    <row r="49" spans="1:4" x14ac:dyDescent="0.25">
      <c r="A49" s="7">
        <v>10</v>
      </c>
      <c r="B49" s="6" t="s">
        <v>72</v>
      </c>
      <c r="C49" s="135" t="s">
        <v>109</v>
      </c>
      <c r="D49" s="128"/>
    </row>
    <row r="50" spans="1:4" x14ac:dyDescent="0.25">
      <c r="A50" s="4"/>
    </row>
    <row r="51" spans="1:4" x14ac:dyDescent="0.25">
      <c r="A51" s="4"/>
    </row>
    <row r="53" spans="1:4" x14ac:dyDescent="0.25">
      <c r="A53" s="61"/>
      <c r="B53" s="61"/>
      <c r="C53" s="62"/>
      <c r="D53" s="63"/>
    </row>
    <row r="54" spans="1:4" x14ac:dyDescent="0.25">
      <c r="A54" s="61"/>
      <c r="B54" s="61"/>
      <c r="C54" s="62"/>
      <c r="D54" s="63"/>
    </row>
    <row r="55" spans="1:4" x14ac:dyDescent="0.25">
      <c r="A55" s="61"/>
      <c r="B55" s="61"/>
      <c r="C55" s="62"/>
      <c r="D55" s="63"/>
    </row>
    <row r="56" spans="1:4" x14ac:dyDescent="0.25">
      <c r="A56" s="61"/>
      <c r="B56" s="61"/>
      <c r="C56" s="62"/>
      <c r="D56" s="63"/>
    </row>
    <row r="57" spans="1:4" x14ac:dyDescent="0.25">
      <c r="A57" s="61"/>
      <c r="B57" s="61"/>
      <c r="C57" s="64"/>
      <c r="D57" s="63"/>
    </row>
    <row r="58" spans="1:4" x14ac:dyDescent="0.25">
      <c r="A58" s="61"/>
      <c r="B58" s="61"/>
      <c r="C58" s="65"/>
      <c r="D58" s="63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opLeftCell="A64" workbookViewId="0">
      <selection activeCell="G81" sqref="G81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43" customWidth="1"/>
    <col min="4" max="4" width="8.28515625" customWidth="1"/>
    <col min="5" max="5" width="9" style="33" customWidth="1"/>
    <col min="6" max="6" width="9.7109375" style="52" customWidth="1"/>
    <col min="7" max="7" width="10.42578125" style="33" customWidth="1"/>
    <col min="8" max="8" width="11.28515625" style="28" customWidth="1"/>
    <col min="10" max="10" width="10" customWidth="1"/>
  </cols>
  <sheetData>
    <row r="1" spans="1:10" x14ac:dyDescent="0.25">
      <c r="A1" s="4" t="s">
        <v>123</v>
      </c>
      <c r="B1"/>
      <c r="C1" s="38"/>
      <c r="D1" s="33"/>
    </row>
    <row r="2" spans="1:10" ht="13.5" customHeight="1" x14ac:dyDescent="0.25">
      <c r="A2" s="4" t="s">
        <v>141</v>
      </c>
      <c r="B2"/>
      <c r="C2" s="38"/>
      <c r="D2" s="33"/>
    </row>
    <row r="3" spans="1:10" ht="56.25" customHeight="1" x14ac:dyDescent="0.25">
      <c r="A3" s="86" t="s">
        <v>61</v>
      </c>
      <c r="B3" s="94"/>
      <c r="C3" s="39" t="s">
        <v>124</v>
      </c>
      <c r="D3" s="27" t="s">
        <v>62</v>
      </c>
      <c r="E3" s="27" t="s">
        <v>63</v>
      </c>
      <c r="F3" s="53" t="s">
        <v>64</v>
      </c>
      <c r="G3" s="34" t="s">
        <v>65</v>
      </c>
      <c r="H3" s="27" t="s">
        <v>66</v>
      </c>
    </row>
    <row r="4" spans="1:10" ht="22.5" customHeight="1" x14ac:dyDescent="0.25">
      <c r="A4" s="139" t="s">
        <v>142</v>
      </c>
      <c r="B4" s="140"/>
      <c r="C4" s="39"/>
      <c r="D4" s="27">
        <v>372.28</v>
      </c>
      <c r="E4" s="27"/>
      <c r="F4" s="53"/>
      <c r="G4" s="34"/>
      <c r="H4" s="27"/>
    </row>
    <row r="5" spans="1:10" ht="16.5" customHeight="1" x14ac:dyDescent="0.25">
      <c r="A5" s="86" t="s">
        <v>121</v>
      </c>
      <c r="B5" s="87"/>
      <c r="C5" s="39"/>
      <c r="D5" s="102">
        <v>435.27</v>
      </c>
      <c r="E5" s="27"/>
      <c r="F5" s="53"/>
      <c r="G5" s="34"/>
      <c r="H5" s="27"/>
    </row>
    <row r="6" spans="1:10" ht="15.75" customHeight="1" x14ac:dyDescent="0.25">
      <c r="A6" s="86" t="s">
        <v>122</v>
      </c>
      <c r="B6" s="87"/>
      <c r="C6" s="39"/>
      <c r="D6" s="102">
        <v>-62.99</v>
      </c>
      <c r="E6" s="102"/>
      <c r="F6" s="53"/>
      <c r="G6" s="34"/>
      <c r="H6" s="27"/>
    </row>
    <row r="7" spans="1:10" ht="14.25" customHeight="1" x14ac:dyDescent="0.25">
      <c r="A7" s="157" t="s">
        <v>143</v>
      </c>
      <c r="B7" s="146"/>
      <c r="C7" s="146"/>
      <c r="D7" s="146"/>
      <c r="E7" s="146"/>
      <c r="F7" s="146"/>
      <c r="G7" s="146"/>
      <c r="H7" s="126"/>
    </row>
    <row r="8" spans="1:10" s="4" customFormat="1" ht="17.25" customHeight="1" x14ac:dyDescent="0.25">
      <c r="A8" s="158" t="s">
        <v>67</v>
      </c>
      <c r="B8" s="159"/>
      <c r="C8" s="40">
        <f>C12+C15+C18+C21+C24</f>
        <v>20.020000000000003</v>
      </c>
      <c r="D8" s="73">
        <v>-57.54</v>
      </c>
      <c r="E8" s="73">
        <f>E12+E15+E18+E21+E24</f>
        <v>569.57999999999993</v>
      </c>
      <c r="F8" s="73">
        <f>F12+F15+F18+F21+F24</f>
        <v>571.41999999999996</v>
      </c>
      <c r="G8" s="75">
        <f>F8</f>
        <v>571.41999999999996</v>
      </c>
      <c r="H8" s="76">
        <f>F8-E8+D8</f>
        <v>-55.699999999999967</v>
      </c>
    </row>
    <row r="9" spans="1:10" x14ac:dyDescent="0.25">
      <c r="A9" s="35" t="s">
        <v>68</v>
      </c>
      <c r="B9" s="36"/>
      <c r="C9" s="41">
        <f>C8-C10</f>
        <v>18.018000000000004</v>
      </c>
      <c r="D9" s="44">
        <f>D8-D10</f>
        <v>-51.79</v>
      </c>
      <c r="E9" s="44">
        <f>E8-E10</f>
        <v>512.62199999999996</v>
      </c>
      <c r="F9" s="77">
        <f>F8-F10</f>
        <v>514.27800000000002</v>
      </c>
      <c r="G9" s="78">
        <f>F9</f>
        <v>514.27800000000002</v>
      </c>
      <c r="H9" s="44">
        <f>F9-E9+D9</f>
        <v>-50.133999999999936</v>
      </c>
    </row>
    <row r="10" spans="1:10" x14ac:dyDescent="0.25">
      <c r="A10" s="145" t="s">
        <v>69</v>
      </c>
      <c r="B10" s="146"/>
      <c r="C10" s="41">
        <f>C8*10%</f>
        <v>2.0020000000000002</v>
      </c>
      <c r="D10" s="44">
        <v>-5.75</v>
      </c>
      <c r="E10" s="44">
        <f>E8*10%</f>
        <v>56.957999999999998</v>
      </c>
      <c r="F10" s="77">
        <f>F8*10%</f>
        <v>57.141999999999996</v>
      </c>
      <c r="G10" s="44">
        <f>F10</f>
        <v>57.141999999999996</v>
      </c>
      <c r="H10" s="44">
        <f>F10-E10+D10</f>
        <v>-5.5660000000000025</v>
      </c>
    </row>
    <row r="11" spans="1:10" ht="12.75" customHeight="1" x14ac:dyDescent="0.25">
      <c r="A11" s="157" t="s">
        <v>70</v>
      </c>
      <c r="B11" s="160"/>
      <c r="C11" s="160"/>
      <c r="D11" s="160"/>
      <c r="E11" s="160"/>
      <c r="F11" s="160"/>
      <c r="G11" s="160"/>
      <c r="H11" s="161"/>
    </row>
    <row r="12" spans="1:10" x14ac:dyDescent="0.25">
      <c r="A12" s="147" t="s">
        <v>52</v>
      </c>
      <c r="B12" s="148"/>
      <c r="C12" s="40">
        <v>5.65</v>
      </c>
      <c r="D12" s="79">
        <v>-17.940000000000001</v>
      </c>
      <c r="E12" s="79">
        <v>161.53</v>
      </c>
      <c r="F12" s="77">
        <v>163.66999999999999</v>
      </c>
      <c r="G12" s="80">
        <f t="shared" ref="G12:G24" si="0">F12</f>
        <v>163.66999999999999</v>
      </c>
      <c r="H12" s="44">
        <f t="shared" ref="H12:H24" si="1">F12-E12+D12</f>
        <v>-15.800000000000015</v>
      </c>
      <c r="J12" s="47"/>
    </row>
    <row r="13" spans="1:10" x14ac:dyDescent="0.25">
      <c r="A13" s="35" t="s">
        <v>68</v>
      </c>
      <c r="B13" s="36"/>
      <c r="C13" s="41">
        <f>C12-C14</f>
        <v>5.085</v>
      </c>
      <c r="D13" s="44">
        <f>D12-D14</f>
        <v>-16.146000000000001</v>
      </c>
      <c r="E13" s="44">
        <f>E12-E14</f>
        <v>145.37700000000001</v>
      </c>
      <c r="F13" s="77">
        <f>F12-F14</f>
        <v>147.303</v>
      </c>
      <c r="G13" s="78">
        <f t="shared" si="0"/>
        <v>147.303</v>
      </c>
      <c r="H13" s="44">
        <f t="shared" si="1"/>
        <v>-14.220000000000013</v>
      </c>
    </row>
    <row r="14" spans="1:10" x14ac:dyDescent="0.25">
      <c r="A14" s="145" t="s">
        <v>69</v>
      </c>
      <c r="B14" s="146"/>
      <c r="C14" s="41">
        <f>C12*10%</f>
        <v>0.56500000000000006</v>
      </c>
      <c r="D14" s="44">
        <f>D12*10%</f>
        <v>-1.7940000000000003</v>
      </c>
      <c r="E14" s="44">
        <f>E12*10%</f>
        <v>16.153000000000002</v>
      </c>
      <c r="F14" s="44">
        <f>F12*10%</f>
        <v>16.367000000000001</v>
      </c>
      <c r="G14" s="44">
        <f t="shared" si="0"/>
        <v>16.367000000000001</v>
      </c>
      <c r="H14" s="44">
        <f t="shared" si="1"/>
        <v>-1.5800000000000016</v>
      </c>
    </row>
    <row r="15" spans="1:10" ht="23.25" customHeight="1" x14ac:dyDescent="0.25">
      <c r="A15" s="147" t="s">
        <v>44</v>
      </c>
      <c r="B15" s="148"/>
      <c r="C15" s="40">
        <v>3.45</v>
      </c>
      <c r="D15" s="79">
        <v>-10.58</v>
      </c>
      <c r="E15" s="79">
        <v>98.63</v>
      </c>
      <c r="F15" s="77">
        <v>99.94</v>
      </c>
      <c r="G15" s="80">
        <f t="shared" si="0"/>
        <v>99.94</v>
      </c>
      <c r="H15" s="44">
        <f t="shared" si="1"/>
        <v>-9.2699999999999978</v>
      </c>
      <c r="J15" s="69"/>
    </row>
    <row r="16" spans="1:10" x14ac:dyDescent="0.25">
      <c r="A16" s="35" t="s">
        <v>68</v>
      </c>
      <c r="B16" s="36"/>
      <c r="C16" s="41">
        <f>C15-C17</f>
        <v>3.105</v>
      </c>
      <c r="D16" s="44">
        <f>D15-D17</f>
        <v>-9.5220000000000002</v>
      </c>
      <c r="E16" s="44">
        <f>E15-E17</f>
        <v>88.766999999999996</v>
      </c>
      <c r="F16" s="77">
        <f>F15-F17</f>
        <v>89.945999999999998</v>
      </c>
      <c r="G16" s="78">
        <f t="shared" si="0"/>
        <v>89.945999999999998</v>
      </c>
      <c r="H16" s="44">
        <f t="shared" si="1"/>
        <v>-8.3429999999999982</v>
      </c>
      <c r="J16" s="47"/>
    </row>
    <row r="17" spans="1:10" ht="15" customHeight="1" x14ac:dyDescent="0.25">
      <c r="A17" s="145" t="s">
        <v>69</v>
      </c>
      <c r="B17" s="146"/>
      <c r="C17" s="41">
        <f>C15*10%</f>
        <v>0.34500000000000003</v>
      </c>
      <c r="D17" s="44">
        <f>D15*10%</f>
        <v>-1.0580000000000001</v>
      </c>
      <c r="E17" s="44">
        <f>E15*10%</f>
        <v>9.8629999999999995</v>
      </c>
      <c r="F17" s="44">
        <f>F15*10%</f>
        <v>9.9939999999999998</v>
      </c>
      <c r="G17" s="44">
        <f t="shared" si="0"/>
        <v>9.9939999999999998</v>
      </c>
      <c r="H17" s="44">
        <f t="shared" si="1"/>
        <v>-0.92699999999999982</v>
      </c>
      <c r="J17" s="69"/>
    </row>
    <row r="18" spans="1:10" ht="12.75" customHeight="1" x14ac:dyDescent="0.25">
      <c r="A18" s="147" t="s">
        <v>53</v>
      </c>
      <c r="B18" s="148"/>
      <c r="C18" s="39">
        <v>2.37</v>
      </c>
      <c r="D18" s="79">
        <v>-9.25</v>
      </c>
      <c r="E18" s="79">
        <v>67.760000000000005</v>
      </c>
      <c r="F18" s="77">
        <v>68.650000000000006</v>
      </c>
      <c r="G18" s="80">
        <f t="shared" si="0"/>
        <v>68.650000000000006</v>
      </c>
      <c r="H18" s="44">
        <f t="shared" si="1"/>
        <v>-8.36</v>
      </c>
    </row>
    <row r="19" spans="1:10" ht="13.5" customHeight="1" x14ac:dyDescent="0.25">
      <c r="A19" s="35" t="s">
        <v>68</v>
      </c>
      <c r="B19" s="36"/>
      <c r="C19" s="41">
        <f>C18-C20</f>
        <v>2.133</v>
      </c>
      <c r="D19" s="44">
        <f>D18-D20</f>
        <v>-8.3249999999999993</v>
      </c>
      <c r="E19" s="44">
        <f>E18-E20</f>
        <v>60.984000000000002</v>
      </c>
      <c r="F19" s="77">
        <f>F18-F20</f>
        <v>61.785000000000004</v>
      </c>
      <c r="G19" s="78">
        <f t="shared" si="0"/>
        <v>61.785000000000004</v>
      </c>
      <c r="H19" s="44">
        <f t="shared" si="1"/>
        <v>-7.5239999999999974</v>
      </c>
    </row>
    <row r="20" spans="1:10" ht="12.75" customHeight="1" x14ac:dyDescent="0.25">
      <c r="A20" s="145" t="s">
        <v>69</v>
      </c>
      <c r="B20" s="146"/>
      <c r="C20" s="41">
        <f>C18*10%</f>
        <v>0.23700000000000002</v>
      </c>
      <c r="D20" s="44">
        <f>D18*10%</f>
        <v>-0.92500000000000004</v>
      </c>
      <c r="E20" s="44">
        <f>E18*10%</f>
        <v>6.7760000000000007</v>
      </c>
      <c r="F20" s="44">
        <f>F18*10%</f>
        <v>6.8650000000000011</v>
      </c>
      <c r="G20" s="44">
        <f t="shared" si="0"/>
        <v>6.8650000000000011</v>
      </c>
      <c r="H20" s="44">
        <f t="shared" si="1"/>
        <v>-0.83599999999999963</v>
      </c>
    </row>
    <row r="21" spans="1:10" ht="14.25" customHeight="1" x14ac:dyDescent="0.25">
      <c r="A21" s="9" t="s">
        <v>110</v>
      </c>
      <c r="B21" s="37"/>
      <c r="C21" s="42">
        <v>4.3600000000000003</v>
      </c>
      <c r="D21" s="44">
        <v>-9.9700000000000006</v>
      </c>
      <c r="E21" s="44">
        <v>126.78</v>
      </c>
      <c r="F21" s="77">
        <v>124.16</v>
      </c>
      <c r="G21" s="81">
        <f t="shared" si="0"/>
        <v>124.16</v>
      </c>
      <c r="H21" s="44">
        <f t="shared" si="1"/>
        <v>-12.590000000000005</v>
      </c>
    </row>
    <row r="22" spans="1:10" ht="14.25" customHeight="1" x14ac:dyDescent="0.25">
      <c r="A22" s="35" t="s">
        <v>68</v>
      </c>
      <c r="B22" s="36"/>
      <c r="C22" s="41">
        <f>C21-C23</f>
        <v>3.9240000000000004</v>
      </c>
      <c r="D22" s="44">
        <f>D21-D23</f>
        <v>-8.9730000000000008</v>
      </c>
      <c r="E22" s="44">
        <f>E21-E23</f>
        <v>114.102</v>
      </c>
      <c r="F22" s="77">
        <f>F21-F23</f>
        <v>111.744</v>
      </c>
      <c r="G22" s="78">
        <f t="shared" si="0"/>
        <v>111.744</v>
      </c>
      <c r="H22" s="44">
        <f t="shared" si="1"/>
        <v>-11.331000000000005</v>
      </c>
    </row>
    <row r="23" spans="1:10" x14ac:dyDescent="0.25">
      <c r="A23" s="145" t="s">
        <v>69</v>
      </c>
      <c r="B23" s="146"/>
      <c r="C23" s="41">
        <f>C21*10%</f>
        <v>0.43600000000000005</v>
      </c>
      <c r="D23" s="44">
        <f>D21*10%</f>
        <v>-0.99700000000000011</v>
      </c>
      <c r="E23" s="44">
        <f>E21*10%</f>
        <v>12.678000000000001</v>
      </c>
      <c r="F23" s="44">
        <f>F21*10%</f>
        <v>12.416</v>
      </c>
      <c r="G23" s="44">
        <f t="shared" si="0"/>
        <v>12.416</v>
      </c>
      <c r="H23" s="44">
        <f t="shared" si="1"/>
        <v>-1.2590000000000006</v>
      </c>
    </row>
    <row r="24" spans="1:10" ht="14.25" customHeight="1" x14ac:dyDescent="0.25">
      <c r="A24" s="149" t="s">
        <v>111</v>
      </c>
      <c r="B24" s="150"/>
      <c r="C24" s="153">
        <v>4.1900000000000004</v>
      </c>
      <c r="D24" s="155">
        <v>-9.7899999999999991</v>
      </c>
      <c r="E24" s="155">
        <v>114.88</v>
      </c>
      <c r="F24" s="143">
        <v>115</v>
      </c>
      <c r="G24" s="141">
        <f t="shared" si="0"/>
        <v>115</v>
      </c>
      <c r="H24" s="44">
        <f t="shared" si="1"/>
        <v>-9.6699999999999946</v>
      </c>
    </row>
    <row r="25" spans="1:10" ht="0.75" hidden="1" customHeight="1" x14ac:dyDescent="0.25">
      <c r="A25" s="151"/>
      <c r="B25" s="152"/>
      <c r="C25" s="154"/>
      <c r="D25" s="156"/>
      <c r="E25" s="156"/>
      <c r="F25" s="144"/>
      <c r="G25" s="142"/>
      <c r="H25" s="44"/>
    </row>
    <row r="26" spans="1:10" x14ac:dyDescent="0.25">
      <c r="A26" s="35" t="s">
        <v>68</v>
      </c>
      <c r="B26" s="36"/>
      <c r="C26" s="41">
        <f>C24-C27</f>
        <v>3.7710000000000004</v>
      </c>
      <c r="D26" s="44">
        <f>D24-D27</f>
        <v>-8.8109999999999999</v>
      </c>
      <c r="E26" s="44">
        <f>E25-E27</f>
        <v>-11.49</v>
      </c>
      <c r="F26" s="77">
        <f>F25-F27</f>
        <v>-11.5</v>
      </c>
      <c r="G26" s="78">
        <f>F26</f>
        <v>-11.5</v>
      </c>
      <c r="H26" s="44">
        <f>F26-E26+D26</f>
        <v>-8.8209999999999997</v>
      </c>
    </row>
    <row r="27" spans="1:10" x14ac:dyDescent="0.25">
      <c r="A27" s="145" t="s">
        <v>69</v>
      </c>
      <c r="B27" s="146"/>
      <c r="C27" s="41">
        <f>C24*10%</f>
        <v>0.41900000000000004</v>
      </c>
      <c r="D27" s="44">
        <f>D24*10%</f>
        <v>-0.97899999999999998</v>
      </c>
      <c r="E27" s="44">
        <v>11.49</v>
      </c>
      <c r="F27" s="44">
        <v>11.5</v>
      </c>
      <c r="G27" s="44">
        <f>F27</f>
        <v>11.5</v>
      </c>
      <c r="H27" s="44">
        <f>F27-E27+D27</f>
        <v>-0.96900000000000019</v>
      </c>
    </row>
    <row r="28" spans="1:10" ht="13.5" customHeight="1" x14ac:dyDescent="0.25">
      <c r="A28" s="96"/>
      <c r="B28" s="95"/>
      <c r="C28" s="41"/>
      <c r="D28" s="44"/>
      <c r="E28" s="44"/>
      <c r="F28" s="77"/>
      <c r="G28" s="81"/>
      <c r="H28" s="44"/>
    </row>
    <row r="29" spans="1:10" s="4" customFormat="1" ht="16.5" customHeight="1" x14ac:dyDescent="0.25">
      <c r="A29" s="158" t="s">
        <v>45</v>
      </c>
      <c r="B29" s="159"/>
      <c r="C29" s="42">
        <v>7.26</v>
      </c>
      <c r="D29" s="76">
        <v>416.1</v>
      </c>
      <c r="E29" s="76">
        <v>205.24</v>
      </c>
      <c r="F29" s="74">
        <v>207.41</v>
      </c>
      <c r="G29" s="82">
        <f>G30+G31</f>
        <v>76.239999999999995</v>
      </c>
      <c r="H29" s="76">
        <f>F29-E29-G29+D29+F29</f>
        <v>549.44000000000005</v>
      </c>
    </row>
    <row r="30" spans="1:10" ht="13.5" customHeight="1" x14ac:dyDescent="0.25">
      <c r="A30" s="35" t="s">
        <v>71</v>
      </c>
      <c r="B30" s="36"/>
      <c r="C30" s="41">
        <f>C29-C31</f>
        <v>6.5299999999999994</v>
      </c>
      <c r="D30" s="44">
        <v>414.04</v>
      </c>
      <c r="E30" s="44">
        <f>E29-E31</f>
        <v>184.71600000000001</v>
      </c>
      <c r="F30" s="77">
        <f>F29-F31</f>
        <v>186.66899999999998</v>
      </c>
      <c r="G30" s="78">
        <v>55.5</v>
      </c>
      <c r="H30" s="44">
        <f>F30-E30-G30+D30+F30</f>
        <v>547.16200000000003</v>
      </c>
    </row>
    <row r="31" spans="1:10" ht="12.75" customHeight="1" x14ac:dyDescent="0.25">
      <c r="A31" s="145" t="s">
        <v>69</v>
      </c>
      <c r="B31" s="146"/>
      <c r="C31" s="41">
        <v>0.73</v>
      </c>
      <c r="D31" s="44">
        <v>2.0699999999999998</v>
      </c>
      <c r="E31" s="44">
        <f>E29*10%</f>
        <v>20.524000000000001</v>
      </c>
      <c r="F31" s="44">
        <f>F29*10%</f>
        <v>20.741</v>
      </c>
      <c r="G31" s="44">
        <v>20.74</v>
      </c>
      <c r="H31" s="44">
        <f>F31-E31-G31+D31+F31</f>
        <v>2.2880000000000003</v>
      </c>
    </row>
    <row r="32" spans="1:10" ht="12.75" customHeight="1" x14ac:dyDescent="0.25">
      <c r="A32" s="109"/>
      <c r="B32" s="108"/>
      <c r="C32" s="41"/>
      <c r="D32" s="44"/>
      <c r="E32" s="44"/>
      <c r="F32" s="77"/>
      <c r="G32" s="81"/>
      <c r="H32" s="44"/>
    </row>
    <row r="33" spans="1:8" ht="12.75" customHeight="1" x14ac:dyDescent="0.25">
      <c r="A33" s="177" t="s">
        <v>134</v>
      </c>
      <c r="B33" s="178"/>
      <c r="C33" s="41"/>
      <c r="D33" s="76">
        <v>-5.45</v>
      </c>
      <c r="E33" s="76">
        <f>E35+E36+E37+E38</f>
        <v>91.219999999999985</v>
      </c>
      <c r="F33" s="76">
        <f>F35+F36+F37+F38</f>
        <v>85.77</v>
      </c>
      <c r="G33" s="82">
        <v>85.77</v>
      </c>
      <c r="H33" s="76">
        <f t="shared" ref="H33:H38" si="2">F33-E33-G33+D33+F33</f>
        <v>-10.899999999999991</v>
      </c>
    </row>
    <row r="34" spans="1:8" ht="12.75" customHeight="1" x14ac:dyDescent="0.25">
      <c r="A34" s="35" t="s">
        <v>135</v>
      </c>
      <c r="B34" s="107"/>
      <c r="C34" s="41"/>
      <c r="D34" s="44"/>
      <c r="E34" s="44"/>
      <c r="F34" s="77"/>
      <c r="G34" s="81"/>
      <c r="H34" s="76"/>
    </row>
    <row r="35" spans="1:8" ht="12.75" customHeight="1" x14ac:dyDescent="0.25">
      <c r="A35" s="163" t="s">
        <v>136</v>
      </c>
      <c r="B35" s="164"/>
      <c r="C35" s="41"/>
      <c r="D35" s="44">
        <v>-0.26</v>
      </c>
      <c r="E35" s="44">
        <v>4.0999999999999996</v>
      </c>
      <c r="F35" s="77">
        <v>3.84</v>
      </c>
      <c r="G35" s="77">
        <v>3.84</v>
      </c>
      <c r="H35" s="76">
        <f t="shared" si="2"/>
        <v>-0.51999999999999957</v>
      </c>
    </row>
    <row r="36" spans="1:8" ht="12.75" customHeight="1" x14ac:dyDescent="0.25">
      <c r="A36" s="163" t="s">
        <v>138</v>
      </c>
      <c r="B36" s="164"/>
      <c r="C36" s="41"/>
      <c r="D36" s="44">
        <v>-1.27</v>
      </c>
      <c r="E36" s="44">
        <v>19.47</v>
      </c>
      <c r="F36" s="77">
        <v>18.2</v>
      </c>
      <c r="G36" s="77">
        <v>18.2</v>
      </c>
      <c r="H36" s="76">
        <f t="shared" si="2"/>
        <v>-2.5399999999999991</v>
      </c>
    </row>
    <row r="37" spans="1:8" ht="12.75" customHeight="1" x14ac:dyDescent="0.25">
      <c r="A37" s="163" t="s">
        <v>139</v>
      </c>
      <c r="B37" s="164"/>
      <c r="C37" s="41"/>
      <c r="D37" s="44">
        <v>-3.7</v>
      </c>
      <c r="E37" s="44">
        <v>65.569999999999993</v>
      </c>
      <c r="F37" s="77">
        <v>61.87</v>
      </c>
      <c r="G37" s="77">
        <v>61.87</v>
      </c>
      <c r="H37" s="76">
        <f t="shared" si="2"/>
        <v>-7.3999999999999986</v>
      </c>
    </row>
    <row r="38" spans="1:8" ht="12.75" customHeight="1" x14ac:dyDescent="0.25">
      <c r="A38" s="163" t="s">
        <v>137</v>
      </c>
      <c r="B38" s="164"/>
      <c r="C38" s="41"/>
      <c r="D38" s="44">
        <v>-0.22</v>
      </c>
      <c r="E38" s="44">
        <v>2.08</v>
      </c>
      <c r="F38" s="77">
        <v>1.86</v>
      </c>
      <c r="G38" s="77">
        <v>1.86</v>
      </c>
      <c r="H38" s="76">
        <f t="shared" si="2"/>
        <v>-0.44000000000000017</v>
      </c>
    </row>
    <row r="39" spans="1:8" s="4" customFormat="1" ht="12.75" customHeight="1" x14ac:dyDescent="0.25">
      <c r="A39" s="88" t="s">
        <v>117</v>
      </c>
      <c r="B39" s="89"/>
      <c r="C39" s="90"/>
      <c r="D39" s="67"/>
      <c r="E39" s="90">
        <f>E8+E29+E33</f>
        <v>866.04</v>
      </c>
      <c r="F39" s="90">
        <f t="shared" ref="F39:G39" si="3">F8+F29+F33</f>
        <v>864.59999999999991</v>
      </c>
      <c r="G39" s="90">
        <f t="shared" si="3"/>
        <v>733.43</v>
      </c>
      <c r="H39" s="74"/>
    </row>
    <row r="40" spans="1:8" s="4" customFormat="1" ht="12.75" customHeight="1" x14ac:dyDescent="0.25">
      <c r="A40" s="88" t="s">
        <v>118</v>
      </c>
      <c r="B40" s="89"/>
      <c r="C40" s="90"/>
      <c r="D40" s="67"/>
      <c r="E40" s="90"/>
      <c r="F40" s="90"/>
      <c r="G40" s="88"/>
      <c r="H40" s="74"/>
    </row>
    <row r="41" spans="1:8" ht="0.75" hidden="1" customHeight="1" x14ac:dyDescent="0.25">
      <c r="A41" s="165" t="s">
        <v>133</v>
      </c>
      <c r="B41" s="166"/>
      <c r="C41" s="171">
        <v>480</v>
      </c>
      <c r="D41" s="174">
        <v>9.8699999999999992</v>
      </c>
      <c r="E41" s="174">
        <v>5.76</v>
      </c>
      <c r="F41" s="186">
        <v>5.76</v>
      </c>
      <c r="G41" s="141">
        <v>0.98</v>
      </c>
      <c r="H41" s="44">
        <f t="shared" ref="H41:H45" si="4">F41-E41-G41+D41+F41</f>
        <v>14.649999999999999</v>
      </c>
    </row>
    <row r="42" spans="1:8" ht="7.5" customHeight="1" x14ac:dyDescent="0.25">
      <c r="A42" s="167"/>
      <c r="B42" s="168"/>
      <c r="C42" s="172"/>
      <c r="D42" s="175"/>
      <c r="E42" s="175"/>
      <c r="F42" s="190"/>
      <c r="G42" s="191"/>
      <c r="H42" s="180">
        <f>F41-E41+D41+F41-G41</f>
        <v>14.649999999999999</v>
      </c>
    </row>
    <row r="43" spans="1:8" ht="6.75" customHeight="1" x14ac:dyDescent="0.25">
      <c r="A43" s="167"/>
      <c r="B43" s="168"/>
      <c r="C43" s="172"/>
      <c r="D43" s="175"/>
      <c r="E43" s="175"/>
      <c r="F43" s="190"/>
      <c r="G43" s="191"/>
      <c r="H43" s="181"/>
    </row>
    <row r="44" spans="1:8" ht="8.25" customHeight="1" x14ac:dyDescent="0.25">
      <c r="A44" s="169"/>
      <c r="B44" s="170"/>
      <c r="C44" s="173"/>
      <c r="D44" s="176"/>
      <c r="E44" s="176"/>
      <c r="F44" s="187"/>
      <c r="G44" s="142"/>
      <c r="H44" s="182"/>
    </row>
    <row r="45" spans="1:8" ht="8.25" customHeight="1" x14ac:dyDescent="0.25">
      <c r="A45" s="149" t="s">
        <v>54</v>
      </c>
      <c r="B45" s="150"/>
      <c r="C45" s="171">
        <v>0</v>
      </c>
      <c r="D45" s="174">
        <v>0</v>
      </c>
      <c r="E45" s="171">
        <f>E41*17%</f>
        <v>0.97920000000000007</v>
      </c>
      <c r="F45" s="186">
        <v>0.98</v>
      </c>
      <c r="G45" s="141">
        <v>0.98</v>
      </c>
      <c r="H45" s="188">
        <f t="shared" si="4"/>
        <v>7.9999999999991189E-4</v>
      </c>
    </row>
    <row r="46" spans="1:8" ht="9.75" customHeight="1" x14ac:dyDescent="0.25">
      <c r="A46" s="151"/>
      <c r="B46" s="152"/>
      <c r="C46" s="173"/>
      <c r="D46" s="176"/>
      <c r="E46" s="173"/>
      <c r="F46" s="187"/>
      <c r="G46" s="142"/>
      <c r="H46" s="189"/>
    </row>
    <row r="47" spans="1:8" ht="24" customHeight="1" x14ac:dyDescent="0.25">
      <c r="A47" s="183" t="s">
        <v>129</v>
      </c>
      <c r="B47" s="184"/>
      <c r="C47" s="41" t="s">
        <v>130</v>
      </c>
      <c r="D47" s="7">
        <v>6.3</v>
      </c>
      <c r="E47" s="41">
        <v>4.8</v>
      </c>
      <c r="F47" s="77">
        <v>4.8</v>
      </c>
      <c r="G47" s="44">
        <v>0.82</v>
      </c>
      <c r="H47" s="76">
        <f>F47-G47+D47</f>
        <v>10.28</v>
      </c>
    </row>
    <row r="48" spans="1:8" s="115" customFormat="1" ht="16.5" customHeight="1" x14ac:dyDescent="0.25">
      <c r="A48" s="192" t="s">
        <v>54</v>
      </c>
      <c r="B48" s="193"/>
      <c r="C48" s="113"/>
      <c r="D48" s="114">
        <v>0</v>
      </c>
      <c r="E48" s="113">
        <v>0.82</v>
      </c>
      <c r="F48" s="116">
        <v>0.82</v>
      </c>
      <c r="G48" s="116">
        <v>0.82</v>
      </c>
      <c r="H48" s="116">
        <v>0</v>
      </c>
    </row>
    <row r="49" spans="1:10" ht="17.25" customHeight="1" x14ac:dyDescent="0.25">
      <c r="A49" s="183" t="s">
        <v>131</v>
      </c>
      <c r="B49" s="184"/>
      <c r="C49" s="41" t="s">
        <v>132</v>
      </c>
      <c r="D49" s="7">
        <v>3</v>
      </c>
      <c r="E49" s="41">
        <v>2.4</v>
      </c>
      <c r="F49" s="77">
        <v>2.4</v>
      </c>
      <c r="G49" s="44">
        <v>0.4</v>
      </c>
      <c r="H49" s="76">
        <f>F49-G49+D49</f>
        <v>5</v>
      </c>
    </row>
    <row r="50" spans="1:10" ht="16.5" customHeight="1" x14ac:dyDescent="0.25">
      <c r="A50" s="151" t="s">
        <v>54</v>
      </c>
      <c r="B50" s="185"/>
      <c r="C50" s="104"/>
      <c r="D50" s="105">
        <v>0</v>
      </c>
      <c r="E50" s="104">
        <v>0.4</v>
      </c>
      <c r="F50" s="117">
        <v>0.4</v>
      </c>
      <c r="G50" s="118">
        <v>0.4</v>
      </c>
      <c r="H50" s="119">
        <v>0</v>
      </c>
    </row>
    <row r="51" spans="1:10" ht="8.25" customHeight="1" x14ac:dyDescent="0.25">
      <c r="A51" s="165" t="s">
        <v>154</v>
      </c>
      <c r="B51" s="166"/>
      <c r="C51" s="171">
        <v>0</v>
      </c>
      <c r="D51" s="199">
        <v>0</v>
      </c>
      <c r="E51" s="199">
        <v>4.4000000000000004</v>
      </c>
      <c r="F51" s="202">
        <v>3.31</v>
      </c>
      <c r="G51" s="196">
        <v>3.31</v>
      </c>
      <c r="H51" s="180">
        <f>G51-E51</f>
        <v>-1.0900000000000003</v>
      </c>
    </row>
    <row r="52" spans="1:10" ht="8.25" customHeight="1" x14ac:dyDescent="0.25">
      <c r="A52" s="167"/>
      <c r="B52" s="168"/>
      <c r="C52" s="172"/>
      <c r="D52" s="200"/>
      <c r="E52" s="200"/>
      <c r="F52" s="203"/>
      <c r="G52" s="197"/>
      <c r="H52" s="194"/>
    </row>
    <row r="53" spans="1:10" ht="1.5" customHeight="1" x14ac:dyDescent="0.25">
      <c r="A53" s="169"/>
      <c r="B53" s="170"/>
      <c r="C53" s="173"/>
      <c r="D53" s="201"/>
      <c r="E53" s="201"/>
      <c r="F53" s="204"/>
      <c r="G53" s="198"/>
      <c r="H53" s="195"/>
    </row>
    <row r="54" spans="1:10" ht="14.25" hidden="1" customHeight="1" x14ac:dyDescent="0.25">
      <c r="A54" s="151"/>
      <c r="B54" s="152"/>
      <c r="C54" s="97"/>
      <c r="D54" s="100"/>
      <c r="E54" s="100"/>
      <c r="F54" s="101"/>
      <c r="G54" s="99"/>
      <c r="H54" s="98"/>
    </row>
    <row r="55" spans="1:10" s="72" customFormat="1" ht="15.75" customHeight="1" x14ac:dyDescent="0.25">
      <c r="A55" s="177" t="s">
        <v>119</v>
      </c>
      <c r="B55" s="178"/>
      <c r="C55" s="7"/>
      <c r="D55" s="7"/>
      <c r="E55" s="42">
        <f>E39+E41+E47+E49+E51</f>
        <v>883.39999999999986</v>
      </c>
      <c r="F55" s="42">
        <f t="shared" ref="F55:G55" si="5">F39+F41+F47+F49+F51</f>
        <v>880.86999999999978</v>
      </c>
      <c r="G55" s="42">
        <f t="shared" si="5"/>
        <v>738.93999999999994</v>
      </c>
      <c r="H55" s="7"/>
    </row>
    <row r="56" spans="1:10" s="72" customFormat="1" ht="18" customHeight="1" x14ac:dyDescent="0.25">
      <c r="A56" s="207" t="s">
        <v>120</v>
      </c>
      <c r="B56" s="208"/>
      <c r="C56" s="54"/>
      <c r="D56" s="54">
        <v>372.28</v>
      </c>
      <c r="E56" s="67"/>
      <c r="F56" s="67"/>
      <c r="G56" s="54"/>
      <c r="H56" s="90">
        <f>F55-E55+D56+F55-G55</f>
        <v>511.67999999999972</v>
      </c>
      <c r="I56" s="112"/>
      <c r="J56" s="111"/>
    </row>
    <row r="57" spans="1:10" s="72" customFormat="1" ht="21.75" customHeight="1" x14ac:dyDescent="0.25">
      <c r="A57" s="207" t="s">
        <v>144</v>
      </c>
      <c r="B57" s="207"/>
      <c r="C57" s="106"/>
      <c r="D57" s="110"/>
      <c r="E57" s="74"/>
      <c r="F57" s="90"/>
      <c r="G57" s="90"/>
      <c r="H57" s="74">
        <f>H58+H59</f>
        <v>511.68000000000006</v>
      </c>
      <c r="I57" s="111"/>
    </row>
    <row r="58" spans="1:10" s="72" customFormat="1" ht="18" customHeight="1" x14ac:dyDescent="0.25">
      <c r="A58" s="207" t="s">
        <v>121</v>
      </c>
      <c r="B58" s="209"/>
      <c r="C58" s="106"/>
      <c r="D58" s="106"/>
      <c r="E58" s="74"/>
      <c r="F58" s="90"/>
      <c r="G58" s="90"/>
      <c r="H58" s="74">
        <f>H29+H42+H47+H49</f>
        <v>579.37</v>
      </c>
      <c r="I58" s="111"/>
    </row>
    <row r="59" spans="1:10" s="72" customFormat="1" ht="21" customHeight="1" x14ac:dyDescent="0.25">
      <c r="A59" s="207" t="s">
        <v>122</v>
      </c>
      <c r="B59" s="208"/>
      <c r="C59" s="106"/>
      <c r="D59" s="106"/>
      <c r="E59" s="74"/>
      <c r="F59" s="90"/>
      <c r="G59" s="90"/>
      <c r="H59" s="74">
        <f>H8+H33+H51</f>
        <v>-67.689999999999969</v>
      </c>
    </row>
    <row r="60" spans="1:10" s="72" customFormat="1" ht="12" customHeight="1" x14ac:dyDescent="0.25">
      <c r="A60" s="91"/>
      <c r="B60" s="92"/>
      <c r="C60" s="92"/>
      <c r="D60" s="92"/>
      <c r="E60" s="93"/>
      <c r="F60" s="93"/>
      <c r="G60" s="92"/>
      <c r="H60" s="92"/>
    </row>
    <row r="61" spans="1:10" ht="24.75" customHeight="1" x14ac:dyDescent="0.25">
      <c r="A61" s="205"/>
      <c r="B61" s="206"/>
      <c r="C61" s="206"/>
      <c r="D61" s="206"/>
      <c r="E61" s="206"/>
      <c r="F61" s="206"/>
      <c r="G61" s="206"/>
      <c r="H61" s="206"/>
    </row>
    <row r="62" spans="1:10" s="71" customFormat="1" ht="15" customHeight="1" x14ac:dyDescent="0.25">
      <c r="A62" s="70"/>
      <c r="B62" s="70"/>
      <c r="C62" s="70"/>
      <c r="D62" s="70"/>
      <c r="E62" s="70"/>
      <c r="F62" s="70"/>
      <c r="G62" s="70"/>
      <c r="H62" s="70"/>
    </row>
    <row r="63" spans="1:10" x14ac:dyDescent="0.25">
      <c r="A63" s="19" t="s">
        <v>145</v>
      </c>
      <c r="D63" s="21"/>
      <c r="E63" s="45"/>
      <c r="F63" s="55"/>
      <c r="G63" s="45"/>
    </row>
    <row r="64" spans="1:10" ht="24.75" customHeight="1" x14ac:dyDescent="0.25">
      <c r="A64" s="179" t="s">
        <v>56</v>
      </c>
      <c r="B64" s="146"/>
      <c r="C64" s="146"/>
      <c r="D64" s="126"/>
      <c r="E64" s="29" t="s">
        <v>57</v>
      </c>
      <c r="F64" s="56" t="s">
        <v>58</v>
      </c>
      <c r="G64" s="29" t="s">
        <v>125</v>
      </c>
      <c r="H64" s="7" t="s">
        <v>126</v>
      </c>
    </row>
    <row r="65" spans="1:8" ht="21" customHeight="1" x14ac:dyDescent="0.25">
      <c r="A65" s="136" t="s">
        <v>146</v>
      </c>
      <c r="B65" s="137"/>
      <c r="C65" s="137"/>
      <c r="D65" s="138"/>
      <c r="E65" s="30">
        <v>43160</v>
      </c>
      <c r="F65" s="56" t="s">
        <v>148</v>
      </c>
      <c r="G65" s="31">
        <v>16.63</v>
      </c>
      <c r="H65" s="7" t="s">
        <v>147</v>
      </c>
    </row>
    <row r="66" spans="1:8" ht="21" customHeight="1" x14ac:dyDescent="0.25">
      <c r="A66" s="136" t="s">
        <v>149</v>
      </c>
      <c r="B66" s="137"/>
      <c r="C66" s="137"/>
      <c r="D66" s="138"/>
      <c r="E66" s="30">
        <v>43160</v>
      </c>
      <c r="F66" s="56" t="s">
        <v>150</v>
      </c>
      <c r="G66" s="31">
        <v>20.149999999999999</v>
      </c>
      <c r="H66" s="7" t="s">
        <v>151</v>
      </c>
    </row>
    <row r="67" spans="1:8" ht="21" customHeight="1" x14ac:dyDescent="0.25">
      <c r="A67" s="136" t="s">
        <v>152</v>
      </c>
      <c r="B67" s="137"/>
      <c r="C67" s="137"/>
      <c r="D67" s="138"/>
      <c r="E67" s="30">
        <v>42125</v>
      </c>
      <c r="F67" s="56">
        <v>2</v>
      </c>
      <c r="G67" s="31">
        <v>18.72</v>
      </c>
      <c r="H67" s="7" t="s">
        <v>153</v>
      </c>
    </row>
    <row r="68" spans="1:8" s="4" customFormat="1" ht="13.5" customHeight="1" x14ac:dyDescent="0.25">
      <c r="A68" s="210" t="s">
        <v>7</v>
      </c>
      <c r="B68" s="211"/>
      <c r="C68" s="211"/>
      <c r="D68" s="178"/>
      <c r="E68" s="83"/>
      <c r="F68" s="84"/>
      <c r="G68" s="85">
        <f>SUM(G65:G67)</f>
        <v>55.5</v>
      </c>
      <c r="H68" s="66"/>
    </row>
    <row r="69" spans="1:8" x14ac:dyDescent="0.25">
      <c r="A69" s="19" t="s">
        <v>46</v>
      </c>
      <c r="D69" s="21"/>
      <c r="E69" s="45"/>
      <c r="F69" s="55"/>
      <c r="G69" s="45"/>
    </row>
    <row r="70" spans="1:8" x14ac:dyDescent="0.25">
      <c r="A70" s="19" t="s">
        <v>47</v>
      </c>
      <c r="D70" s="21"/>
      <c r="E70" s="45"/>
      <c r="F70" s="55"/>
      <c r="G70" s="45"/>
    </row>
    <row r="71" spans="1:8" ht="23.25" customHeight="1" x14ac:dyDescent="0.25">
      <c r="A71" s="179" t="s">
        <v>60</v>
      </c>
      <c r="B71" s="146"/>
      <c r="C71" s="146"/>
      <c r="D71" s="146"/>
      <c r="E71" s="126"/>
      <c r="F71" s="56" t="s">
        <v>58</v>
      </c>
      <c r="G71" s="32" t="s">
        <v>59</v>
      </c>
    </row>
    <row r="72" spans="1:8" x14ac:dyDescent="0.25">
      <c r="A72" s="179" t="s">
        <v>127</v>
      </c>
      <c r="B72" s="146"/>
      <c r="C72" s="146"/>
      <c r="D72" s="146"/>
      <c r="E72" s="126"/>
      <c r="F72" s="56" t="s">
        <v>74</v>
      </c>
      <c r="G72" s="29"/>
    </row>
    <row r="73" spans="1:8" ht="16.5" customHeight="1" x14ac:dyDescent="0.25">
      <c r="A73" s="21"/>
      <c r="D73" s="21"/>
      <c r="E73" s="45"/>
      <c r="F73" s="55"/>
      <c r="G73" s="45"/>
    </row>
    <row r="74" spans="1:8" x14ac:dyDescent="0.25">
      <c r="A74" s="4" t="s">
        <v>102</v>
      </c>
    </row>
    <row r="75" spans="1:8" x14ac:dyDescent="0.25">
      <c r="A75" s="19" t="s">
        <v>155</v>
      </c>
      <c r="B75" s="46"/>
      <c r="C75" s="68"/>
      <c r="D75" s="19"/>
    </row>
    <row r="76" spans="1:8" ht="39.75" customHeight="1" x14ac:dyDescent="0.25">
      <c r="A76" s="162" t="s">
        <v>156</v>
      </c>
      <c r="B76" s="162"/>
      <c r="C76" s="162"/>
      <c r="D76" s="162"/>
      <c r="E76" s="162"/>
      <c r="F76" s="162"/>
      <c r="G76" s="162"/>
    </row>
    <row r="78" spans="1:8" ht="22.5" customHeight="1" x14ac:dyDescent="0.25"/>
    <row r="79" spans="1:8" x14ac:dyDescent="0.25">
      <c r="A79" s="21" t="s">
        <v>75</v>
      </c>
      <c r="B79" s="45"/>
      <c r="C79" s="103"/>
      <c r="D79" s="21"/>
      <c r="E79" s="45" t="s">
        <v>76</v>
      </c>
      <c r="F79" s="55"/>
    </row>
    <row r="80" spans="1:8" x14ac:dyDescent="0.25">
      <c r="A80" s="21" t="s">
        <v>77</v>
      </c>
      <c r="B80" s="45"/>
      <c r="C80" s="103"/>
      <c r="D80" s="21"/>
      <c r="E80" s="45"/>
      <c r="F80" s="55"/>
    </row>
    <row r="81" spans="1:6" x14ac:dyDescent="0.25">
      <c r="A81" s="21" t="s">
        <v>78</v>
      </c>
      <c r="B81" s="45"/>
      <c r="C81" s="103"/>
      <c r="D81" s="21"/>
      <c r="E81" s="45"/>
      <c r="F81" s="55"/>
    </row>
    <row r="83" spans="1:6" x14ac:dyDescent="0.25">
      <c r="A83" s="21" t="s">
        <v>79</v>
      </c>
      <c r="B83" s="45"/>
      <c r="C83" s="103"/>
    </row>
    <row r="84" spans="1:6" x14ac:dyDescent="0.25">
      <c r="A84" s="21" t="s">
        <v>80</v>
      </c>
      <c r="B84" s="45"/>
      <c r="C84" s="103" t="s">
        <v>24</v>
      </c>
    </row>
    <row r="85" spans="1:6" x14ac:dyDescent="0.25">
      <c r="A85" s="21" t="s">
        <v>81</v>
      </c>
      <c r="B85" s="45"/>
      <c r="C85" s="103" t="s">
        <v>82</v>
      </c>
    </row>
    <row r="86" spans="1:6" x14ac:dyDescent="0.25">
      <c r="A86" s="21" t="s">
        <v>83</v>
      </c>
      <c r="B86" s="45"/>
      <c r="C86" s="103" t="s">
        <v>84</v>
      </c>
    </row>
  </sheetData>
  <mergeCells count="66">
    <mergeCell ref="A68:D68"/>
    <mergeCell ref="A71:E71"/>
    <mergeCell ref="A72:E72"/>
    <mergeCell ref="A61:H61"/>
    <mergeCell ref="A55:B55"/>
    <mergeCell ref="A56:B56"/>
    <mergeCell ref="A57:B57"/>
    <mergeCell ref="A58:B58"/>
    <mergeCell ref="A59:B59"/>
    <mergeCell ref="F41:F44"/>
    <mergeCell ref="G41:G44"/>
    <mergeCell ref="A48:B48"/>
    <mergeCell ref="H51:H53"/>
    <mergeCell ref="G51:G53"/>
    <mergeCell ref="C51:C53"/>
    <mergeCell ref="D51:D53"/>
    <mergeCell ref="E51:E53"/>
    <mergeCell ref="F51:F53"/>
    <mergeCell ref="A37:B37"/>
    <mergeCell ref="A38:B38"/>
    <mergeCell ref="A64:D64"/>
    <mergeCell ref="A65:D65"/>
    <mergeCell ref="H42:H44"/>
    <mergeCell ref="A47:B47"/>
    <mergeCell ref="A49:B49"/>
    <mergeCell ref="A50:B50"/>
    <mergeCell ref="A45:B46"/>
    <mergeCell ref="C45:C46"/>
    <mergeCell ref="D45:D46"/>
    <mergeCell ref="E45:E46"/>
    <mergeCell ref="F45:F46"/>
    <mergeCell ref="H45:H46"/>
    <mergeCell ref="G45:G46"/>
    <mergeCell ref="E41:E44"/>
    <mergeCell ref="A8:B8"/>
    <mergeCell ref="A10:B10"/>
    <mergeCell ref="A11:H11"/>
    <mergeCell ref="A12:B12"/>
    <mergeCell ref="A76:G76"/>
    <mergeCell ref="A27:B27"/>
    <mergeCell ref="A29:B29"/>
    <mergeCell ref="A36:B36"/>
    <mergeCell ref="A31:B31"/>
    <mergeCell ref="A41:B44"/>
    <mergeCell ref="C41:C44"/>
    <mergeCell ref="D41:D44"/>
    <mergeCell ref="A51:B53"/>
    <mergeCell ref="A54:B54"/>
    <mergeCell ref="A33:B33"/>
    <mergeCell ref="A35:B35"/>
    <mergeCell ref="A66:D66"/>
    <mergeCell ref="A67:D67"/>
    <mergeCell ref="A4:B4"/>
    <mergeCell ref="G24:G25"/>
    <mergeCell ref="F24:F25"/>
    <mergeCell ref="A14:B14"/>
    <mergeCell ref="A15:B15"/>
    <mergeCell ref="A17:B17"/>
    <mergeCell ref="A18:B18"/>
    <mergeCell ref="A20:B20"/>
    <mergeCell ref="A23:B23"/>
    <mergeCell ref="A24:B25"/>
    <mergeCell ref="C24:C25"/>
    <mergeCell ref="D24:D25"/>
    <mergeCell ref="E24:E25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2019-02-15T03:32:19Z</cp:lastPrinted>
  <dcterms:created xsi:type="dcterms:W3CDTF">2013-02-18T04:38:06Z</dcterms:created>
  <dcterms:modified xsi:type="dcterms:W3CDTF">2019-02-24T22:39:37Z</dcterms:modified>
</cp:coreProperties>
</file>