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10935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F21" i="8" l="1"/>
  <c r="F8" i="8"/>
  <c r="E21" i="8"/>
  <c r="E8" i="8"/>
  <c r="H8" i="8"/>
  <c r="F27" i="8"/>
  <c r="E27" i="8"/>
  <c r="G27" i="8"/>
  <c r="H27" i="8"/>
  <c r="F29" i="8"/>
  <c r="E29" i="8"/>
  <c r="G31" i="8"/>
  <c r="G32" i="8"/>
  <c r="G33" i="8"/>
  <c r="G34" i="8"/>
  <c r="G29" i="8"/>
  <c r="H29" i="8"/>
  <c r="H48" i="8"/>
  <c r="G56" i="8"/>
  <c r="G26" i="8"/>
  <c r="F26" i="8"/>
  <c r="E26" i="8"/>
  <c r="H26" i="8"/>
  <c r="G39" i="8"/>
  <c r="G37" i="8"/>
  <c r="H37" i="8"/>
  <c r="G42" i="8"/>
  <c r="G40" i="8"/>
  <c r="H40" i="8"/>
  <c r="H47" i="8"/>
  <c r="E35" i="8"/>
  <c r="E43" i="8"/>
  <c r="E44" i="8"/>
  <c r="F43" i="8"/>
  <c r="G43" i="8"/>
  <c r="G8" i="8"/>
  <c r="G25" i="8"/>
  <c r="G35" i="8"/>
  <c r="G44" i="8"/>
  <c r="F35" i="8"/>
  <c r="F44" i="8"/>
  <c r="H42" i="8"/>
  <c r="F41" i="8"/>
  <c r="E41" i="8"/>
  <c r="H41" i="8"/>
  <c r="D3" i="8"/>
  <c r="D45" i="8"/>
  <c r="H45" i="8"/>
  <c r="H46" i="8"/>
  <c r="H39" i="8"/>
  <c r="H25" i="8"/>
  <c r="G12" i="8"/>
  <c r="G14" i="8"/>
  <c r="C8" i="8"/>
  <c r="H34" i="8"/>
  <c r="H33" i="8"/>
  <c r="H32" i="8"/>
  <c r="H31" i="8"/>
  <c r="F38" i="8"/>
  <c r="E38" i="8"/>
  <c r="H38" i="8"/>
  <c r="H12" i="8"/>
  <c r="H15" i="8"/>
  <c r="H18" i="8"/>
  <c r="H21" i="8"/>
  <c r="F14" i="8"/>
  <c r="F13" i="8"/>
  <c r="G13" i="8"/>
  <c r="E14" i="8"/>
  <c r="E13" i="8"/>
  <c r="G21" i="8"/>
  <c r="G18" i="8"/>
  <c r="G15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F17" i="8"/>
  <c r="E17" i="8"/>
  <c r="D17" i="8"/>
  <c r="H17" i="8"/>
  <c r="F16" i="8"/>
  <c r="E16" i="8"/>
  <c r="D16" i="8"/>
  <c r="H16" i="8"/>
  <c r="D14" i="8"/>
  <c r="H14" i="8"/>
  <c r="D13" i="8"/>
  <c r="H13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<sst xmlns="http://schemas.openxmlformats.org/spreadsheetml/2006/main" count="174" uniqueCount="148">
  <si>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</si>
  <si>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</si>
  <si>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</si>
  <si>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</si>
  <si>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</si>
  <si>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</si>
  <si>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</si>
  <si>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</si>
  <si>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</si>
  <si>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</si>
  <si>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</si>
  <si>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</si>
  <si>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</si>
  <si>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</si>
  <si>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</si>
  <si>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</si>
  <si>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</si>
  <si>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</si>
  <si>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</si>
  <si>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</si>
  <si>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</si>
  <si>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</si>
  <si>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</si>
  <si>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</si>
  <si>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</si>
  <si>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</si>
  <si>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</si>
  <si>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</si>
  <si>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</si>
  <si>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</si>
  <si>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</si>
  <si>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</si>
  <si>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</si>
  <si>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</si>
  <si>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</si>
  <si>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</si>
  <si>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</si>
  <si>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</si>
  <si>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</si>
  <si>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</si>
  <si>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</si>
  <si>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</si>
  <si>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</si>
  <si>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</si>
  <si>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</si>
  <si>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</si>
  <si>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</si>
  <si>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</si>
  <si>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</si>
  <si>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</si>
  <si>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</si>
  <si>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</si>
  <si>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</si>
  <si>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</si>
  <si>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</si>
  <si>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</si>
  <si>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</si>
  <si>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</si>
  <si>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</si>
  <si>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</si>
  <si>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</si>
  <si>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</si>
  <si>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</si>
  <si>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</si>
  <si>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</si>
  <si>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</si>
  <si>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</si>
  <si>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</si>
  <si>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</si>
  <si>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</si>
  <si>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</si>
  <si>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</si>
  <si>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</si>
  <si>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</si>
  <si>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</si>
  <si>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</si>
  <si>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</si>
  <si>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</si>
  <si>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</si>
  <si>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</si>
  <si>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</si>
  <si>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</si>
  <si>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</si>
  <si>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</si>
  <si>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</si>
  <si>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</si>
  <si>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</si>
  <si>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</si>
  <si>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</si>
  <si>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</si>
  <si>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</si>
  <si>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</si>
  <si>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</si>
  <si>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</si>
  <si>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"Чистый двор"</t>
  </si>
  <si>
    <t>ООО "Эра"</t>
  </si>
  <si>
    <t>ул. Тунгусская, 8</t>
  </si>
  <si>
    <t>2-265-897</t>
  </si>
  <si>
    <t>01.07.2008г.</t>
  </si>
  <si>
    <t xml:space="preserve">                                                                   № 205</t>
  </si>
  <si>
    <t>ул. 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</si>
  <si>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</si>
  <si>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</si>
  <si>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</si>
  <si>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</si>
  <si>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</si>
  <si>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</si>
  <si>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</si>
  <si>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</si>
  <si>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</si>
  <si>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</si>
  <si>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</si>
  <si>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ООО " Восток Магаполис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</si>
  <si>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</si>
  <si>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</si>
  <si>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</si>
  <si>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</si>
  <si>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</si>
  <si>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</si>
  <si>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366,70 м2</t>
  </si>
  <si>
    <t>16 пм</t>
  </si>
  <si>
    <t>5. Телекоммуникации на общедомовом имуществе: Ростелеком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</si>
  <si>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</si>
  <si>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</si>
  <si>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</si>
  <si>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</si>
  <si>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</si>
  <si>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</si>
  <si>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</si>
  <si>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А.А. Тяптин</t>
  </si>
  <si>
    <t xml:space="preserve">                       Отчет ООО "Управляющей компании Ленинского района-1"  за 2019 г.</t>
  </si>
  <si>
    <t>Тяптин Андрей Александрович</t>
  </si>
  <si>
    <t>3 437,60 м2</t>
  </si>
  <si>
    <t>459,80 м2</t>
  </si>
  <si>
    <t>адрес:</t>
  </si>
  <si>
    <t>СЦО</t>
  </si>
  <si>
    <t>ГВС</t>
  </si>
  <si>
    <t>ХВС</t>
  </si>
  <si>
    <t>СЦО л/кл</t>
  </si>
  <si>
    <t>Количество случаев снижения платы за коммунальные услуги</t>
  </si>
  <si>
    <t>ул. Светланская, 205</t>
  </si>
  <si>
    <t>Замена прожекторов на фасаде дома</t>
  </si>
  <si>
    <t>2 шт</t>
  </si>
  <si>
    <t>Аварийная замена розлива СЦО</t>
  </si>
  <si>
    <t>Ремонт розлива СЦО, 1п.</t>
  </si>
  <si>
    <t>13 пм</t>
  </si>
  <si>
    <t>Предложение Управляющей компании: ремонт инженерных сетей в т.ч ремонт СЦО,ГВС; частичный ремонт фасада. Собственникам необходимо предоставить протокол общего собрания в Управляющую компанию, для выполнения предложенных или иных работ.</t>
  </si>
  <si>
    <t>ИСХ.     №       31  / 02       от  " 17 . 02 .2020 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</si>
</sst>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0" fillId="2" borderId="0" xfId="0" applyFill="1" applyAlignment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0" fillId="2" borderId="0" xfId="0" applyNumberFormat="1" applyFill="1" applyAlignment="1"/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3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5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7" sqref="E7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99</v>
      </c>
      <c r="C3" s="23" t="s">
        <v>100</v>
      </c>
    </row>
    <row r="4" spans="1:4" s="22" customFormat="1" ht="14.25" customHeight="1" x14ac:dyDescent="0.2">
      <c r="A4" s="21" t="s">
        <v>147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76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77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9" t="s">
        <v>131</v>
      </c>
      <c r="D9" s="140"/>
    </row>
    <row r="10" spans="1:4" s="3" customFormat="1" ht="24" customHeight="1" x14ac:dyDescent="0.25">
      <c r="A10" s="13" t="s">
        <v>2</v>
      </c>
      <c r="B10" s="15" t="s">
        <v>11</v>
      </c>
      <c r="C10" s="141" t="s">
        <v>79</v>
      </c>
      <c r="D10" s="135"/>
    </row>
    <row r="11" spans="1:4" s="3" customFormat="1" ht="15" customHeight="1" x14ac:dyDescent="0.25">
      <c r="A11" s="13" t="s">
        <v>3</v>
      </c>
      <c r="B11" s="14" t="s">
        <v>12</v>
      </c>
      <c r="C11" s="139" t="s">
        <v>13</v>
      </c>
      <c r="D11" s="140"/>
    </row>
    <row r="12" spans="1:4" s="3" customFormat="1" ht="14.25" customHeight="1" x14ac:dyDescent="0.25">
      <c r="A12" s="142">
        <v>5</v>
      </c>
      <c r="B12" s="142" t="s">
        <v>80</v>
      </c>
      <c r="C12" s="50" t="s">
        <v>81</v>
      </c>
      <c r="D12" s="51" t="s">
        <v>82</v>
      </c>
    </row>
    <row r="13" spans="1:4" s="3" customFormat="1" ht="14.25" customHeight="1" x14ac:dyDescent="0.25">
      <c r="A13" s="142"/>
      <c r="B13" s="142"/>
      <c r="C13" s="50" t="s">
        <v>83</v>
      </c>
      <c r="D13" s="51" t="s">
        <v>84</v>
      </c>
    </row>
    <row r="14" spans="1:4" s="3" customFormat="1" x14ac:dyDescent="0.25">
      <c r="A14" s="142"/>
      <c r="B14" s="142"/>
      <c r="C14" s="50" t="s">
        <v>85</v>
      </c>
      <c r="D14" s="51" t="s">
        <v>86</v>
      </c>
    </row>
    <row r="15" spans="1:4" s="3" customFormat="1" ht="16.5" customHeight="1" x14ac:dyDescent="0.25">
      <c r="A15" s="142"/>
      <c r="B15" s="142"/>
      <c r="C15" s="50" t="s">
        <v>87</v>
      </c>
      <c r="D15" s="51" t="s">
        <v>89</v>
      </c>
    </row>
    <row r="16" spans="1:4" s="3" customFormat="1" ht="16.5" customHeight="1" x14ac:dyDescent="0.25">
      <c r="A16" s="142"/>
      <c r="B16" s="142"/>
      <c r="C16" s="50" t="s">
        <v>88</v>
      </c>
      <c r="D16" s="51" t="s">
        <v>82</v>
      </c>
    </row>
    <row r="17" spans="1:4" s="5" customFormat="1" ht="15.75" customHeight="1" x14ac:dyDescent="0.25">
      <c r="A17" s="142"/>
      <c r="B17" s="142"/>
      <c r="C17" s="50" t="s">
        <v>90</v>
      </c>
      <c r="D17" s="51" t="s">
        <v>91</v>
      </c>
    </row>
    <row r="18" spans="1:4" s="5" customFormat="1" ht="15.75" customHeight="1" x14ac:dyDescent="0.25">
      <c r="A18" s="142"/>
      <c r="B18" s="142"/>
      <c r="C18" s="52" t="s">
        <v>92</v>
      </c>
      <c r="D18" s="51" t="s">
        <v>93</v>
      </c>
    </row>
    <row r="19" spans="1:4" ht="16.5" customHeight="1" x14ac:dyDescent="0.25">
      <c r="A19" s="13" t="s">
        <v>4</v>
      </c>
      <c r="B19" s="14" t="s">
        <v>14</v>
      </c>
      <c r="C19" s="143" t="s">
        <v>72</v>
      </c>
      <c r="D19" s="144"/>
    </row>
    <row r="20" spans="1:4" s="5" customFormat="1" ht="15" customHeight="1" x14ac:dyDescent="0.25">
      <c r="A20" s="13" t="s">
        <v>5</v>
      </c>
      <c r="B20" s="14" t="s">
        <v>15</v>
      </c>
      <c r="C20" s="145" t="s">
        <v>47</v>
      </c>
      <c r="D20" s="146"/>
    </row>
    <row r="21" spans="1:4" s="5" customFormat="1" ht="15" customHeight="1" x14ac:dyDescent="0.25">
      <c r="A21" s="13" t="s">
        <v>6</v>
      </c>
      <c r="B21" s="14" t="s">
        <v>16</v>
      </c>
      <c r="C21" s="141" t="s">
        <v>17</v>
      </c>
      <c r="D21" s="14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2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27.75" customHeight="1" x14ac:dyDescent="0.25">
      <c r="A26" s="136" t="s">
        <v>24</v>
      </c>
      <c r="B26" s="137"/>
      <c r="C26" s="137"/>
      <c r="D26" s="138"/>
    </row>
    <row r="27" spans="1:4" ht="12" customHeight="1" x14ac:dyDescent="0.25">
      <c r="A27" s="47"/>
      <c r="B27" s="48"/>
      <c r="C27" s="48"/>
      <c r="D27" s="49"/>
    </row>
    <row r="28" spans="1:4" ht="13.5" customHeight="1" x14ac:dyDescent="0.25">
      <c r="A28" s="7">
        <v>1</v>
      </c>
      <c r="B28" s="6" t="s">
        <v>94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95</v>
      </c>
      <c r="C30" s="6" t="s">
        <v>96</v>
      </c>
      <c r="D30" s="6" t="s">
        <v>97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112</v>
      </c>
      <c r="C33" s="6" t="s">
        <v>96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32">
        <v>1940</v>
      </c>
      <c r="D38" s="133"/>
    </row>
    <row r="39" spans="1:4" ht="15" customHeight="1" x14ac:dyDescent="0.25">
      <c r="A39" s="7">
        <v>2</v>
      </c>
      <c r="B39" s="6" t="s">
        <v>31</v>
      </c>
      <c r="C39" s="132">
        <v>4</v>
      </c>
      <c r="D39" s="133"/>
    </row>
    <row r="40" spans="1:4" x14ac:dyDescent="0.25">
      <c r="A40" s="7">
        <v>3</v>
      </c>
      <c r="B40" s="6" t="s">
        <v>32</v>
      </c>
      <c r="C40" s="132">
        <v>4</v>
      </c>
      <c r="D40" s="133"/>
    </row>
    <row r="41" spans="1:4" x14ac:dyDescent="0.25">
      <c r="A41" s="7">
        <v>4</v>
      </c>
      <c r="B41" s="6" t="s">
        <v>30</v>
      </c>
      <c r="C41" s="132" t="s">
        <v>64</v>
      </c>
      <c r="D41" s="133"/>
    </row>
    <row r="42" spans="1:4" ht="15" customHeight="1" x14ac:dyDescent="0.25">
      <c r="A42" s="7">
        <v>5</v>
      </c>
      <c r="B42" s="6" t="s">
        <v>33</v>
      </c>
      <c r="C42" s="132" t="s">
        <v>64</v>
      </c>
      <c r="D42" s="133"/>
    </row>
    <row r="43" spans="1:4" x14ac:dyDescent="0.25">
      <c r="A43" s="7">
        <v>6</v>
      </c>
      <c r="B43" s="6" t="s">
        <v>34</v>
      </c>
      <c r="C43" s="132" t="s">
        <v>132</v>
      </c>
      <c r="D43" s="133"/>
    </row>
    <row r="44" spans="1:4" x14ac:dyDescent="0.25">
      <c r="A44" s="7">
        <v>7</v>
      </c>
      <c r="B44" s="6" t="s">
        <v>35</v>
      </c>
      <c r="C44" s="132" t="s">
        <v>133</v>
      </c>
      <c r="D44" s="133"/>
    </row>
    <row r="45" spans="1:4" x14ac:dyDescent="0.25">
      <c r="A45" s="7">
        <v>8</v>
      </c>
      <c r="B45" s="6" t="s">
        <v>36</v>
      </c>
      <c r="C45" s="132" t="s">
        <v>119</v>
      </c>
      <c r="D45" s="133"/>
    </row>
    <row r="46" spans="1:4" x14ac:dyDescent="0.25">
      <c r="A46" s="7">
        <v>9</v>
      </c>
      <c r="B46" s="6" t="s">
        <v>102</v>
      </c>
      <c r="C46" s="132">
        <v>105</v>
      </c>
      <c r="D46" s="135"/>
    </row>
    <row r="47" spans="1:4" x14ac:dyDescent="0.25">
      <c r="A47" s="7">
        <v>10</v>
      </c>
      <c r="B47" s="6" t="s">
        <v>63</v>
      </c>
      <c r="C47" s="134" t="s">
        <v>98</v>
      </c>
      <c r="D47" s="133"/>
    </row>
    <row r="48" spans="1:4" x14ac:dyDescent="0.25">
      <c r="A48" s="4"/>
    </row>
    <row r="49" spans="1:4" x14ac:dyDescent="0.25">
      <c r="A49" s="4"/>
    </row>
    <row r="51" spans="1:4" x14ac:dyDescent="0.25">
      <c r="A51" s="53"/>
      <c r="B51" s="53"/>
      <c r="C51" s="54"/>
      <c r="D51" s="55"/>
    </row>
    <row r="52" spans="1:4" x14ac:dyDescent="0.25">
      <c r="A52" s="53"/>
      <c r="B52" s="53"/>
      <c r="C52" s="54"/>
      <c r="D52" s="55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6"/>
      <c r="D55" s="55"/>
    </row>
    <row r="56" spans="1:4" x14ac:dyDescent="0.25">
      <c r="A56" s="53"/>
      <c r="B56" s="53"/>
      <c r="C56" s="57"/>
      <c r="D56" s="55"/>
    </row>
  </sheetData>
  <mergeCells count="19"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opLeftCell="A56" workbookViewId="0">
      <selection sqref="A1:H77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0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110</v>
      </c>
      <c r="B1"/>
      <c r="C1" s="31"/>
      <c r="D1" s="31"/>
      <c r="G1" s="31"/>
      <c r="H1" s="19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x14ac:dyDescent="0.25">
      <c r="A2" s="4" t="s">
        <v>122</v>
      </c>
      <c r="B2"/>
      <c r="C2" s="31"/>
      <c r="D2" s="31"/>
      <c r="G2" s="31"/>
      <c r="H2" s="19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86" customFormat="1" ht="24" customHeight="1" x14ac:dyDescent="0.25">
      <c r="A3" s="152" t="s">
        <v>123</v>
      </c>
      <c r="B3" s="152"/>
      <c r="C3" s="79"/>
      <c r="D3" s="80">
        <f>D4+D5</f>
        <v>252.07999999999998</v>
      </c>
      <c r="E3" s="81"/>
      <c r="F3" s="82"/>
      <c r="G3" s="82"/>
      <c r="H3" s="83"/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s="86" customFormat="1" ht="13.5" customHeight="1" x14ac:dyDescent="0.25">
      <c r="A4" s="152" t="s">
        <v>108</v>
      </c>
      <c r="B4" s="172"/>
      <c r="C4" s="79"/>
      <c r="D4" s="80">
        <v>407.89</v>
      </c>
      <c r="E4" s="81"/>
      <c r="F4" s="82"/>
      <c r="G4" s="82"/>
      <c r="H4" s="87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s="86" customFormat="1" ht="13.5" customHeight="1" x14ac:dyDescent="0.25">
      <c r="A5" s="152" t="s">
        <v>109</v>
      </c>
      <c r="B5" s="172"/>
      <c r="C5" s="79"/>
      <c r="D5" s="80">
        <v>-155.81</v>
      </c>
      <c r="E5" s="81"/>
      <c r="F5" s="82"/>
      <c r="G5" s="82"/>
      <c r="H5" s="83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x14ac:dyDescent="0.25">
      <c r="A6" s="176" t="s">
        <v>124</v>
      </c>
      <c r="B6" s="177"/>
      <c r="C6" s="177"/>
      <c r="D6" s="177"/>
      <c r="E6" s="177"/>
      <c r="F6" s="177"/>
      <c r="G6" s="177"/>
      <c r="H6" s="178"/>
      <c r="I6" s="7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56.25" customHeight="1" x14ac:dyDescent="0.25">
      <c r="A7" s="183" t="s">
        <v>51</v>
      </c>
      <c r="B7" s="168"/>
      <c r="C7" s="36" t="s">
        <v>52</v>
      </c>
      <c r="D7" s="28" t="s">
        <v>53</v>
      </c>
      <c r="E7" s="28" t="s">
        <v>54</v>
      </c>
      <c r="F7" s="28" t="s">
        <v>55</v>
      </c>
      <c r="G7" s="32" t="s">
        <v>56</v>
      </c>
      <c r="H7" s="28" t="s">
        <v>57</v>
      </c>
    </row>
    <row r="8" spans="1:26" ht="17.25" customHeight="1" x14ac:dyDescent="0.25">
      <c r="A8" s="183" t="s">
        <v>58</v>
      </c>
      <c r="B8" s="184"/>
      <c r="C8" s="37">
        <f>C12+C15+C18+C21</f>
        <v>16.100000000000001</v>
      </c>
      <c r="D8" s="61">
        <v>-147.71</v>
      </c>
      <c r="E8" s="37">
        <f>E12+E15+E18+E21</f>
        <v>656.07</v>
      </c>
      <c r="F8" s="37">
        <f>F12+F15+F18+F21</f>
        <v>595.76</v>
      </c>
      <c r="G8" s="62">
        <f>F8</f>
        <v>595.76</v>
      </c>
      <c r="H8" s="63">
        <f>F8-E8+D8</f>
        <v>-208.02000000000007</v>
      </c>
      <c r="J8" s="69"/>
    </row>
    <row r="9" spans="1:26" x14ac:dyDescent="0.25">
      <c r="A9" s="33" t="s">
        <v>59</v>
      </c>
      <c r="B9" s="34"/>
      <c r="C9" s="38">
        <f>C8-C10</f>
        <v>14.490000000000002</v>
      </c>
      <c r="D9" s="43">
        <f>D8-D10</f>
        <v>-132.93900000000002</v>
      </c>
      <c r="E9" s="38">
        <f>E8-E10</f>
        <v>590.46300000000008</v>
      </c>
      <c r="F9" s="38">
        <f t="shared" ref="F9:G9" si="0">F8-F10</f>
        <v>536.18399999999997</v>
      </c>
      <c r="G9" s="38">
        <f t="shared" si="0"/>
        <v>536.18399999999997</v>
      </c>
      <c r="H9" s="43">
        <f t="shared" ref="H9:H10" si="1">F9-E9+D9</f>
        <v>-187.21800000000013</v>
      </c>
      <c r="J9" s="69"/>
    </row>
    <row r="10" spans="1:26" x14ac:dyDescent="0.25">
      <c r="A10" s="161" t="s">
        <v>60</v>
      </c>
      <c r="B10" s="162"/>
      <c r="C10" s="38">
        <f>C8*10%</f>
        <v>1.6100000000000003</v>
      </c>
      <c r="D10" s="43">
        <f>D8*10%</f>
        <v>-14.771000000000001</v>
      </c>
      <c r="E10" s="38">
        <f>E8*10%</f>
        <v>65.607000000000014</v>
      </c>
      <c r="F10" s="38">
        <f t="shared" ref="F10:G10" si="2">F8*10%</f>
        <v>59.576000000000001</v>
      </c>
      <c r="G10" s="38">
        <f t="shared" si="2"/>
        <v>59.576000000000001</v>
      </c>
      <c r="H10" s="43">
        <f t="shared" si="1"/>
        <v>-20.802000000000014</v>
      </c>
      <c r="J10" s="69"/>
    </row>
    <row r="11" spans="1:26" ht="12.75" customHeight="1" x14ac:dyDescent="0.25">
      <c r="A11" s="185" t="s">
        <v>61</v>
      </c>
      <c r="B11" s="186"/>
      <c r="C11" s="186"/>
      <c r="D11" s="186"/>
      <c r="E11" s="186"/>
      <c r="F11" s="186"/>
      <c r="G11" s="186"/>
      <c r="H11" s="184"/>
      <c r="J11" s="69"/>
    </row>
    <row r="12" spans="1:26" x14ac:dyDescent="0.25">
      <c r="A12" s="159" t="s">
        <v>44</v>
      </c>
      <c r="B12" s="160"/>
      <c r="C12" s="37">
        <v>5.75</v>
      </c>
      <c r="D12" s="64">
        <v>-50.5</v>
      </c>
      <c r="E12" s="64">
        <v>234.3</v>
      </c>
      <c r="F12" s="64">
        <v>212.84</v>
      </c>
      <c r="G12" s="65">
        <f>F12</f>
        <v>212.84</v>
      </c>
      <c r="H12" s="43">
        <f>F12-E12+D12</f>
        <v>-71.960000000000008</v>
      </c>
    </row>
    <row r="13" spans="1:26" x14ac:dyDescent="0.25">
      <c r="A13" s="33" t="s">
        <v>59</v>
      </c>
      <c r="B13" s="34"/>
      <c r="C13" s="38">
        <f>C12-C14</f>
        <v>5.1749999999999998</v>
      </c>
      <c r="D13" s="43">
        <f>D12-D14</f>
        <v>-45.45</v>
      </c>
      <c r="E13" s="43">
        <f>E12-E14</f>
        <v>210.87</v>
      </c>
      <c r="F13" s="43">
        <f>F12-F14</f>
        <v>191.55600000000001</v>
      </c>
      <c r="G13" s="66">
        <f>F13</f>
        <v>191.55600000000001</v>
      </c>
      <c r="H13" s="43">
        <f t="shared" ref="H13:H23" si="3">F13-E13+D13</f>
        <v>-64.763999999999996</v>
      </c>
    </row>
    <row r="14" spans="1:26" x14ac:dyDescent="0.25">
      <c r="A14" s="161" t="s">
        <v>60</v>
      </c>
      <c r="B14" s="162"/>
      <c r="C14" s="38">
        <f>C12*10%</f>
        <v>0.57500000000000007</v>
      </c>
      <c r="D14" s="43">
        <f>D12*10%</f>
        <v>-5.0500000000000007</v>
      </c>
      <c r="E14" s="43">
        <f>E12*10%</f>
        <v>23.430000000000003</v>
      </c>
      <c r="F14" s="43">
        <f>F12*10%</f>
        <v>21.284000000000002</v>
      </c>
      <c r="G14" s="43">
        <f>G12*10%</f>
        <v>21.284000000000002</v>
      </c>
      <c r="H14" s="43">
        <f t="shared" si="3"/>
        <v>-7.1960000000000015</v>
      </c>
    </row>
    <row r="15" spans="1:26" ht="23.25" customHeight="1" x14ac:dyDescent="0.25">
      <c r="A15" s="159" t="s">
        <v>39</v>
      </c>
      <c r="B15" s="160"/>
      <c r="C15" s="37">
        <v>3.51</v>
      </c>
      <c r="D15" s="64">
        <v>-34.72</v>
      </c>
      <c r="E15" s="64">
        <v>143.03</v>
      </c>
      <c r="F15" s="64">
        <v>131.12</v>
      </c>
      <c r="G15" s="65">
        <f>F15</f>
        <v>131.12</v>
      </c>
      <c r="H15" s="43">
        <f t="shared" si="3"/>
        <v>-46.629999999999995</v>
      </c>
    </row>
    <row r="16" spans="1:26" x14ac:dyDescent="0.25">
      <c r="A16" s="33" t="s">
        <v>59</v>
      </c>
      <c r="B16" s="34"/>
      <c r="C16" s="38">
        <f>C15-C17</f>
        <v>3.1589999999999998</v>
      </c>
      <c r="D16" s="43">
        <f>D15-D17</f>
        <v>-31.247999999999998</v>
      </c>
      <c r="E16" s="43">
        <f>E15-E17</f>
        <v>128.727</v>
      </c>
      <c r="F16" s="43">
        <f t="shared" ref="F16:G16" si="4">F15-F17</f>
        <v>118.00800000000001</v>
      </c>
      <c r="G16" s="43">
        <f t="shared" si="4"/>
        <v>118.00800000000001</v>
      </c>
      <c r="H16" s="43">
        <f t="shared" si="3"/>
        <v>-41.966999999999992</v>
      </c>
    </row>
    <row r="17" spans="1:10" ht="15" customHeight="1" x14ac:dyDescent="0.25">
      <c r="A17" s="161" t="s">
        <v>60</v>
      </c>
      <c r="B17" s="162"/>
      <c r="C17" s="38">
        <f>C15*10%</f>
        <v>0.35099999999999998</v>
      </c>
      <c r="D17" s="43">
        <f>D15*10%</f>
        <v>-3.472</v>
      </c>
      <c r="E17" s="43">
        <f>E15*10%</f>
        <v>14.303000000000001</v>
      </c>
      <c r="F17" s="43">
        <f>F15*10%</f>
        <v>13.112000000000002</v>
      </c>
      <c r="G17" s="43">
        <f>G15*10%</f>
        <v>13.112000000000002</v>
      </c>
      <c r="H17" s="43">
        <f t="shared" si="3"/>
        <v>-4.6629999999999985</v>
      </c>
    </row>
    <row r="18" spans="1:10" ht="14.25" customHeight="1" x14ac:dyDescent="0.25">
      <c r="A18" s="159" t="s">
        <v>45</v>
      </c>
      <c r="B18" s="160"/>
      <c r="C18" s="36">
        <v>2.41</v>
      </c>
      <c r="D18" s="64">
        <v>-23.92</v>
      </c>
      <c r="E18" s="64">
        <v>98.21</v>
      </c>
      <c r="F18" s="64">
        <v>89.21</v>
      </c>
      <c r="G18" s="65">
        <f>F18</f>
        <v>89.21</v>
      </c>
      <c r="H18" s="43">
        <f t="shared" si="3"/>
        <v>-32.92</v>
      </c>
    </row>
    <row r="19" spans="1:10" ht="15" customHeight="1" x14ac:dyDescent="0.25">
      <c r="A19" s="33" t="s">
        <v>59</v>
      </c>
      <c r="B19" s="34"/>
      <c r="C19" s="38">
        <f>C18-C20</f>
        <v>2.169</v>
      </c>
      <c r="D19" s="43">
        <f>D18-D20</f>
        <v>-21.528000000000002</v>
      </c>
      <c r="E19" s="43">
        <f>E18-E20</f>
        <v>88.388999999999996</v>
      </c>
      <c r="F19" s="43">
        <f t="shared" ref="F19:G19" si="5">F18-F20</f>
        <v>80.288999999999987</v>
      </c>
      <c r="G19" s="43">
        <f t="shared" si="5"/>
        <v>80.288999999999987</v>
      </c>
      <c r="H19" s="43">
        <f t="shared" si="3"/>
        <v>-29.628000000000011</v>
      </c>
    </row>
    <row r="20" spans="1:10" ht="14.25" customHeight="1" x14ac:dyDescent="0.25">
      <c r="A20" s="161" t="s">
        <v>60</v>
      </c>
      <c r="B20" s="162"/>
      <c r="C20" s="38">
        <f>C18*10%</f>
        <v>0.24100000000000002</v>
      </c>
      <c r="D20" s="43">
        <f>D18*10%</f>
        <v>-2.3920000000000003</v>
      </c>
      <c r="E20" s="43">
        <f>E18*10%</f>
        <v>9.8209999999999997</v>
      </c>
      <c r="F20" s="43">
        <f t="shared" ref="F20:G20" si="6">F18*10%</f>
        <v>8.9209999999999994</v>
      </c>
      <c r="G20" s="43">
        <f t="shared" si="6"/>
        <v>8.9209999999999994</v>
      </c>
      <c r="H20" s="43">
        <f t="shared" si="3"/>
        <v>-3.2920000000000007</v>
      </c>
    </row>
    <row r="21" spans="1:10" ht="14.25" customHeight="1" x14ac:dyDescent="0.25">
      <c r="A21" s="11" t="s">
        <v>74</v>
      </c>
      <c r="B21" s="35"/>
      <c r="C21" s="39">
        <v>4.43</v>
      </c>
      <c r="D21" s="43">
        <v>-38.56</v>
      </c>
      <c r="E21" s="43">
        <f>174.99+1.5+0.37+3.67</f>
        <v>180.53</v>
      </c>
      <c r="F21" s="43">
        <f>157.53+1.4+0.35+3.31</f>
        <v>162.59</v>
      </c>
      <c r="G21" s="67">
        <f>F21</f>
        <v>162.59</v>
      </c>
      <c r="H21" s="43">
        <f t="shared" si="3"/>
        <v>-56.5</v>
      </c>
    </row>
    <row r="22" spans="1:10" ht="14.25" customHeight="1" x14ac:dyDescent="0.25">
      <c r="A22" s="33" t="s">
        <v>59</v>
      </c>
      <c r="B22" s="34"/>
      <c r="C22" s="38">
        <f>C21-C23</f>
        <v>3.9869999999999997</v>
      </c>
      <c r="D22" s="43">
        <f>D21-D23</f>
        <v>-34.704000000000001</v>
      </c>
      <c r="E22" s="43">
        <f>E21-E23</f>
        <v>162.477</v>
      </c>
      <c r="F22" s="43">
        <f t="shared" ref="F22:G22" si="7">F21-F23</f>
        <v>146.33100000000002</v>
      </c>
      <c r="G22" s="43">
        <f t="shared" si="7"/>
        <v>146.33100000000002</v>
      </c>
      <c r="H22" s="43">
        <f t="shared" si="3"/>
        <v>-50.849999999999987</v>
      </c>
    </row>
    <row r="23" spans="1:10" x14ac:dyDescent="0.25">
      <c r="A23" s="161" t="s">
        <v>60</v>
      </c>
      <c r="B23" s="162"/>
      <c r="C23" s="38">
        <f>C21*10%</f>
        <v>0.443</v>
      </c>
      <c r="D23" s="43">
        <f>D21*10%</f>
        <v>-3.8560000000000003</v>
      </c>
      <c r="E23" s="43">
        <f>E21*10%</f>
        <v>18.053000000000001</v>
      </c>
      <c r="F23" s="43">
        <f t="shared" ref="F23:G23" si="8">F21*10%</f>
        <v>16.259</v>
      </c>
      <c r="G23" s="43">
        <f t="shared" si="8"/>
        <v>16.259</v>
      </c>
      <c r="H23" s="43">
        <f t="shared" si="3"/>
        <v>-5.65</v>
      </c>
    </row>
    <row r="24" spans="1:10" s="86" customFormat="1" ht="4.5" customHeight="1" x14ac:dyDescent="0.25">
      <c r="A24" s="88"/>
      <c r="B24" s="89"/>
      <c r="C24" s="90"/>
      <c r="D24" s="91"/>
      <c r="E24" s="90"/>
      <c r="F24" s="90"/>
      <c r="G24" s="92"/>
      <c r="H24" s="93"/>
    </row>
    <row r="25" spans="1:10" s="96" customFormat="1" ht="11.25" customHeight="1" x14ac:dyDescent="0.25">
      <c r="A25" s="155" t="s">
        <v>40</v>
      </c>
      <c r="B25" s="156"/>
      <c r="C25" s="82">
        <v>5.38</v>
      </c>
      <c r="D25" s="94">
        <v>308.94</v>
      </c>
      <c r="E25" s="82">
        <v>219.24</v>
      </c>
      <c r="F25" s="82">
        <v>199.16</v>
      </c>
      <c r="G25" s="95">
        <f>G26+G27</f>
        <v>71.045999999999992</v>
      </c>
      <c r="H25" s="81">
        <f>F25-E25-G25+D25+F25</f>
        <v>416.97399999999999</v>
      </c>
    </row>
    <row r="26" spans="1:10" s="86" customFormat="1" ht="14.25" customHeight="1" x14ac:dyDescent="0.25">
      <c r="A26" s="97" t="s">
        <v>62</v>
      </c>
      <c r="B26" s="98"/>
      <c r="C26" s="90">
        <f>C25-C27</f>
        <v>4.8419999999999996</v>
      </c>
      <c r="D26" s="91">
        <v>312.05</v>
      </c>
      <c r="E26" s="90">
        <f>E25-E27</f>
        <v>197.316</v>
      </c>
      <c r="F26" s="90">
        <f>F25-F27</f>
        <v>179.244</v>
      </c>
      <c r="G26" s="99">
        <f>G56</f>
        <v>51.129999999999995</v>
      </c>
      <c r="H26" s="93">
        <f t="shared" ref="H26:H27" si="9">F26-E26-G26+D26+F26</f>
        <v>422.09199999999998</v>
      </c>
      <c r="J26" s="100"/>
    </row>
    <row r="27" spans="1:10" s="86" customFormat="1" ht="12.75" customHeight="1" x14ac:dyDescent="0.25">
      <c r="A27" s="181" t="s">
        <v>60</v>
      </c>
      <c r="B27" s="182"/>
      <c r="C27" s="90">
        <f>C25*10%</f>
        <v>0.53800000000000003</v>
      </c>
      <c r="D27" s="93">
        <v>-3.1</v>
      </c>
      <c r="E27" s="90">
        <f>E25*10%</f>
        <v>21.924000000000003</v>
      </c>
      <c r="F27" s="90">
        <f>F25*10%</f>
        <v>19.916</v>
      </c>
      <c r="G27" s="90">
        <f>F27</f>
        <v>19.916</v>
      </c>
      <c r="H27" s="93">
        <f t="shared" si="9"/>
        <v>-5.1080000000000041</v>
      </c>
      <c r="J27" s="100"/>
    </row>
    <row r="28" spans="1:10" s="86" customFormat="1" ht="8.25" customHeight="1" x14ac:dyDescent="0.25">
      <c r="A28" s="116"/>
      <c r="B28" s="117"/>
      <c r="C28" s="90"/>
      <c r="D28" s="91"/>
      <c r="E28" s="90"/>
      <c r="F28" s="90"/>
      <c r="G28" s="90"/>
      <c r="H28" s="93"/>
      <c r="J28" s="100"/>
    </row>
    <row r="29" spans="1:10" s="4" customFormat="1" ht="12.75" customHeight="1" x14ac:dyDescent="0.25">
      <c r="A29" s="174" t="s">
        <v>113</v>
      </c>
      <c r="B29" s="175"/>
      <c r="C29" s="82"/>
      <c r="D29" s="81">
        <v>-5</v>
      </c>
      <c r="E29" s="82">
        <f>E31+E32+E33+E34</f>
        <v>27.479999999999997</v>
      </c>
      <c r="F29" s="82">
        <f t="shared" ref="F29:G29" si="10">F31+F32+F33+F34</f>
        <v>24.9</v>
      </c>
      <c r="G29" s="82">
        <f t="shared" si="10"/>
        <v>24.9</v>
      </c>
      <c r="H29" s="81">
        <f>F29-E29-G29+D29+F29</f>
        <v>-7.5799999999999983</v>
      </c>
    </row>
    <row r="30" spans="1:10" ht="12.75" customHeight="1" x14ac:dyDescent="0.25">
      <c r="A30" s="97" t="s">
        <v>114</v>
      </c>
      <c r="B30" s="115"/>
      <c r="C30" s="90"/>
      <c r="D30" s="93"/>
      <c r="E30" s="90"/>
      <c r="F30" s="90"/>
      <c r="G30" s="114"/>
      <c r="H30" s="81"/>
    </row>
    <row r="31" spans="1:10" ht="12.75" customHeight="1" x14ac:dyDescent="0.25">
      <c r="A31" s="150" t="s">
        <v>115</v>
      </c>
      <c r="B31" s="151"/>
      <c r="C31" s="90"/>
      <c r="D31" s="93">
        <v>-0.38</v>
      </c>
      <c r="E31" s="90">
        <v>2.46</v>
      </c>
      <c r="F31" s="90">
        <v>2.2200000000000002</v>
      </c>
      <c r="G31" s="114">
        <f>F31</f>
        <v>2.2200000000000002</v>
      </c>
      <c r="H31" s="93">
        <f t="shared" ref="H31:H34" si="11">F31-E31-G31+D31+F31</f>
        <v>-0.61999999999999966</v>
      </c>
    </row>
    <row r="32" spans="1:10" ht="12.75" customHeight="1" x14ac:dyDescent="0.25">
      <c r="A32" s="150" t="s">
        <v>116</v>
      </c>
      <c r="B32" s="151"/>
      <c r="C32" s="90"/>
      <c r="D32" s="93">
        <v>-1.68</v>
      </c>
      <c r="E32" s="90">
        <v>11.49</v>
      </c>
      <c r="F32" s="90">
        <v>10.41</v>
      </c>
      <c r="G32" s="114">
        <f t="shared" ref="G32:G34" si="12">F32</f>
        <v>10.41</v>
      </c>
      <c r="H32" s="93">
        <f t="shared" si="11"/>
        <v>-2.76</v>
      </c>
    </row>
    <row r="33" spans="1:26" ht="12.75" customHeight="1" x14ac:dyDescent="0.25">
      <c r="A33" s="150" t="s">
        <v>117</v>
      </c>
      <c r="B33" s="151"/>
      <c r="C33" s="90"/>
      <c r="D33" s="93">
        <v>-2.63</v>
      </c>
      <c r="E33" s="90">
        <v>11.03</v>
      </c>
      <c r="F33" s="90">
        <v>10.029999999999999</v>
      </c>
      <c r="G33" s="114">
        <f t="shared" si="12"/>
        <v>10.029999999999999</v>
      </c>
      <c r="H33" s="93">
        <f t="shared" si="11"/>
        <v>-3.6300000000000008</v>
      </c>
    </row>
    <row r="34" spans="1:26" ht="12.75" customHeight="1" x14ac:dyDescent="0.25">
      <c r="A34" s="150" t="s">
        <v>118</v>
      </c>
      <c r="B34" s="151"/>
      <c r="C34" s="90"/>
      <c r="D34" s="93">
        <v>-0.31</v>
      </c>
      <c r="E34" s="90">
        <v>2.5</v>
      </c>
      <c r="F34" s="90">
        <v>2.2400000000000002</v>
      </c>
      <c r="G34" s="114">
        <f t="shared" si="12"/>
        <v>2.2400000000000002</v>
      </c>
      <c r="H34" s="93">
        <f t="shared" si="11"/>
        <v>-0.56999999999999984</v>
      </c>
    </row>
    <row r="35" spans="1:26" s="96" customFormat="1" ht="12.75" customHeight="1" x14ac:dyDescent="0.25">
      <c r="A35" s="101" t="s">
        <v>103</v>
      </c>
      <c r="B35" s="102"/>
      <c r="C35" s="82"/>
      <c r="D35" s="94"/>
      <c r="E35" s="82">
        <f>E8+E25+E29</f>
        <v>902.79000000000008</v>
      </c>
      <c r="F35" s="82">
        <f t="shared" ref="F35:G35" si="13">F8+F25+F29</f>
        <v>819.81999999999994</v>
      </c>
      <c r="G35" s="82">
        <f t="shared" si="13"/>
        <v>691.70600000000002</v>
      </c>
      <c r="H35" s="82"/>
    </row>
    <row r="36" spans="1:26" s="96" customFormat="1" ht="12.75" customHeight="1" x14ac:dyDescent="0.25">
      <c r="A36" s="101" t="s">
        <v>104</v>
      </c>
      <c r="B36" s="102"/>
      <c r="C36" s="82"/>
      <c r="D36" s="94"/>
      <c r="E36" s="82"/>
      <c r="F36" s="82"/>
      <c r="G36" s="101"/>
      <c r="H36" s="82"/>
    </row>
    <row r="37" spans="1:26" s="106" customFormat="1" ht="25.5" customHeight="1" x14ac:dyDescent="0.25">
      <c r="A37" s="153" t="s">
        <v>73</v>
      </c>
      <c r="B37" s="154"/>
      <c r="C37" s="103"/>
      <c r="D37" s="104">
        <v>93.1</v>
      </c>
      <c r="E37" s="104">
        <v>25.78</v>
      </c>
      <c r="F37" s="104">
        <v>25.78</v>
      </c>
      <c r="G37" s="105">
        <f>G39</f>
        <v>4.38</v>
      </c>
      <c r="H37" s="81">
        <f t="shared" ref="H37:H38" si="14">F37-E37-G37+D37+F37</f>
        <v>114.5</v>
      </c>
    </row>
    <row r="38" spans="1:26" s="86" customFormat="1" ht="12.75" customHeight="1" x14ac:dyDescent="0.25">
      <c r="A38" s="97" t="s">
        <v>62</v>
      </c>
      <c r="B38" s="98"/>
      <c r="C38" s="90"/>
      <c r="D38" s="90">
        <v>86.85</v>
      </c>
      <c r="E38" s="90">
        <f t="shared" ref="E38:F38" si="15">E37-E39</f>
        <v>21.400000000000002</v>
      </c>
      <c r="F38" s="90">
        <f t="shared" si="15"/>
        <v>21.400000000000002</v>
      </c>
      <c r="G38" s="107">
        <v>0</v>
      </c>
      <c r="H38" s="81">
        <f t="shared" si="14"/>
        <v>108.25</v>
      </c>
      <c r="K38" s="100"/>
    </row>
    <row r="39" spans="1:26" s="106" customFormat="1" ht="15" customHeight="1" x14ac:dyDescent="0.25">
      <c r="A39" s="108" t="s">
        <v>46</v>
      </c>
      <c r="B39" s="109"/>
      <c r="C39" s="110"/>
      <c r="D39" s="110">
        <v>6.25</v>
      </c>
      <c r="E39" s="110">
        <v>4.38</v>
      </c>
      <c r="F39" s="110">
        <v>4.38</v>
      </c>
      <c r="G39" s="111">
        <f>F39</f>
        <v>4.38</v>
      </c>
      <c r="H39" s="81">
        <f>F39-E39-G39+D39+F39</f>
        <v>6.25</v>
      </c>
      <c r="K39" s="112"/>
    </row>
    <row r="40" spans="1:26" s="106" customFormat="1" ht="27.75" customHeight="1" x14ac:dyDescent="0.25">
      <c r="A40" s="157" t="s">
        <v>121</v>
      </c>
      <c r="B40" s="158"/>
      <c r="C40" s="119"/>
      <c r="D40" s="120">
        <v>2.74</v>
      </c>
      <c r="E40" s="120">
        <v>3.6</v>
      </c>
      <c r="F40" s="120">
        <v>3.6</v>
      </c>
      <c r="G40" s="121">
        <f>G42</f>
        <v>0.61</v>
      </c>
      <c r="H40" s="63">
        <f>F40-E40-G40+D40+F40</f>
        <v>5.73</v>
      </c>
      <c r="K40" s="112"/>
    </row>
    <row r="41" spans="1:26" s="106" customFormat="1" ht="15" customHeight="1" x14ac:dyDescent="0.25">
      <c r="A41" s="33" t="s">
        <v>62</v>
      </c>
      <c r="B41" s="34"/>
      <c r="C41" s="38"/>
      <c r="D41" s="43">
        <v>2.74</v>
      </c>
      <c r="E41" s="43">
        <f>E40-E42</f>
        <v>2.99</v>
      </c>
      <c r="F41" s="43">
        <f>F40-F42</f>
        <v>2.99</v>
      </c>
      <c r="G41" s="66">
        <v>0</v>
      </c>
      <c r="H41" s="63">
        <f t="shared" ref="H41:H42" si="16">F41-E41-G41+D41+F41</f>
        <v>5.73</v>
      </c>
      <c r="K41" s="112"/>
    </row>
    <row r="42" spans="1:26" s="106" customFormat="1" ht="15" customHeight="1" x14ac:dyDescent="0.25">
      <c r="A42" s="122" t="s">
        <v>46</v>
      </c>
      <c r="B42" s="123"/>
      <c r="C42" s="124"/>
      <c r="D42" s="125">
        <v>0</v>
      </c>
      <c r="E42" s="125">
        <v>0.61</v>
      </c>
      <c r="F42" s="125">
        <v>0.61</v>
      </c>
      <c r="G42" s="126">
        <f>F42</f>
        <v>0.61</v>
      </c>
      <c r="H42" s="63">
        <f t="shared" si="16"/>
        <v>0</v>
      </c>
      <c r="K42" s="112"/>
    </row>
    <row r="43" spans="1:26" s="86" customFormat="1" ht="14.25" customHeight="1" x14ac:dyDescent="0.25">
      <c r="A43" s="155" t="s">
        <v>105</v>
      </c>
      <c r="B43" s="156"/>
      <c r="C43" s="90"/>
      <c r="D43" s="113"/>
      <c r="E43" s="81">
        <f>E37+E40</f>
        <v>29.380000000000003</v>
      </c>
      <c r="F43" s="81">
        <f>F37+F40</f>
        <v>29.380000000000003</v>
      </c>
      <c r="G43" s="81">
        <f>G37+G40</f>
        <v>4.99</v>
      </c>
      <c r="H43" s="113"/>
    </row>
    <row r="44" spans="1:26" s="86" customFormat="1" ht="24.75" customHeight="1" x14ac:dyDescent="0.25">
      <c r="A44" s="179" t="s">
        <v>106</v>
      </c>
      <c r="B44" s="180"/>
      <c r="C44" s="82"/>
      <c r="D44" s="94"/>
      <c r="E44" s="82">
        <f>E35+E43</f>
        <v>932.17000000000007</v>
      </c>
      <c r="F44" s="82">
        <f>F35+F43</f>
        <v>849.19999999999993</v>
      </c>
      <c r="G44" s="82">
        <f>G35+G43</f>
        <v>696.69600000000003</v>
      </c>
      <c r="H44" s="81"/>
    </row>
    <row r="45" spans="1:26" s="86" customFormat="1" ht="24.75" customHeight="1" x14ac:dyDescent="0.25">
      <c r="A45" s="179" t="s">
        <v>107</v>
      </c>
      <c r="B45" s="180"/>
      <c r="C45" s="82"/>
      <c r="D45" s="81">
        <f>D3</f>
        <v>252.07999999999998</v>
      </c>
      <c r="E45" s="82"/>
      <c r="F45" s="82"/>
      <c r="G45" s="82"/>
      <c r="H45" s="81">
        <f>F44-E44+D45+F44-G44</f>
        <v>321.61399999999969</v>
      </c>
    </row>
    <row r="46" spans="1:26" s="86" customFormat="1" ht="24.75" customHeight="1" x14ac:dyDescent="0.25">
      <c r="A46" s="152" t="s">
        <v>125</v>
      </c>
      <c r="B46" s="152"/>
      <c r="C46" s="79"/>
      <c r="D46" s="79"/>
      <c r="E46" s="81"/>
      <c r="F46" s="82"/>
      <c r="G46" s="82"/>
      <c r="H46" s="83">
        <f>H47+H48</f>
        <v>321.61399999999992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s="86" customFormat="1" ht="24.75" customHeight="1" x14ac:dyDescent="0.25">
      <c r="A47" s="152" t="s">
        <v>108</v>
      </c>
      <c r="B47" s="172"/>
      <c r="C47" s="79"/>
      <c r="D47" s="79"/>
      <c r="E47" s="81"/>
      <c r="F47" s="82"/>
      <c r="G47" s="82"/>
      <c r="H47" s="83">
        <f>H26+H37+H40</f>
        <v>542.322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s="86" customFormat="1" ht="24.75" customHeight="1" x14ac:dyDescent="0.25">
      <c r="A48" s="173" t="s">
        <v>109</v>
      </c>
      <c r="B48" s="173"/>
      <c r="C48" s="79"/>
      <c r="D48" s="79"/>
      <c r="E48" s="81"/>
      <c r="F48" s="82"/>
      <c r="G48" s="82"/>
      <c r="H48" s="83">
        <f>H8+H27+H29</f>
        <v>-220.70800000000008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8" ht="24.75" customHeight="1" x14ac:dyDescent="0.25">
      <c r="A49" s="77"/>
      <c r="B49" s="78"/>
      <c r="C49" s="78"/>
      <c r="D49" s="78"/>
      <c r="E49" s="78"/>
      <c r="F49" s="78"/>
      <c r="G49" s="78"/>
      <c r="H49" s="78"/>
    </row>
    <row r="50" spans="1:8" ht="24.75" customHeight="1" x14ac:dyDescent="0.25">
      <c r="A50" s="77"/>
      <c r="B50" s="78"/>
      <c r="C50" s="78"/>
      <c r="D50" s="78"/>
      <c r="E50" s="78"/>
      <c r="F50" s="78"/>
      <c r="G50" s="78"/>
      <c r="H50" s="78"/>
    </row>
    <row r="51" spans="1:8" ht="21" customHeight="1" x14ac:dyDescent="0.25">
      <c r="A51" s="21" t="s">
        <v>126</v>
      </c>
      <c r="D51" s="22"/>
      <c r="E51" s="22"/>
      <c r="F51" s="22"/>
      <c r="G51" s="22"/>
    </row>
    <row r="52" spans="1:8" ht="12" customHeight="1" x14ac:dyDescent="0.25">
      <c r="A52" s="148" t="s">
        <v>75</v>
      </c>
      <c r="B52" s="165"/>
      <c r="C52" s="165"/>
      <c r="D52" s="135"/>
      <c r="E52" s="30" t="s">
        <v>48</v>
      </c>
      <c r="F52" s="30" t="s">
        <v>49</v>
      </c>
      <c r="G52" s="30" t="s">
        <v>50</v>
      </c>
      <c r="H52" s="6" t="s">
        <v>111</v>
      </c>
    </row>
    <row r="53" spans="1:8" ht="19.5" customHeight="1" x14ac:dyDescent="0.25">
      <c r="A53" s="169" t="s">
        <v>141</v>
      </c>
      <c r="B53" s="170"/>
      <c r="C53" s="170"/>
      <c r="D53" s="171"/>
      <c r="E53" s="118">
        <v>43770</v>
      </c>
      <c r="F53" s="30" t="s">
        <v>142</v>
      </c>
      <c r="G53" s="68">
        <v>7.86</v>
      </c>
      <c r="H53" s="6" t="s">
        <v>95</v>
      </c>
    </row>
    <row r="54" spans="1:8" ht="19.5" customHeight="1" x14ac:dyDescent="0.25">
      <c r="A54" s="169" t="s">
        <v>143</v>
      </c>
      <c r="B54" s="170"/>
      <c r="C54" s="170"/>
      <c r="D54" s="171"/>
      <c r="E54" s="118">
        <v>43497</v>
      </c>
      <c r="F54" s="30" t="s">
        <v>120</v>
      </c>
      <c r="G54" s="68">
        <v>22.78</v>
      </c>
      <c r="H54" s="6" t="s">
        <v>95</v>
      </c>
    </row>
    <row r="55" spans="1:8" ht="24.75" customHeight="1" x14ac:dyDescent="0.25">
      <c r="A55" s="169" t="s">
        <v>144</v>
      </c>
      <c r="B55" s="170"/>
      <c r="C55" s="170"/>
      <c r="D55" s="171"/>
      <c r="E55" s="118">
        <v>43525</v>
      </c>
      <c r="F55" s="30" t="s">
        <v>145</v>
      </c>
      <c r="G55" s="68">
        <v>20.49</v>
      </c>
      <c r="H55" s="6" t="s">
        <v>95</v>
      </c>
    </row>
    <row r="56" spans="1:8" s="4" customFormat="1" ht="13.5" customHeight="1" x14ac:dyDescent="0.25">
      <c r="A56" s="166" t="s">
        <v>7</v>
      </c>
      <c r="B56" s="167"/>
      <c r="C56" s="167"/>
      <c r="D56" s="168"/>
      <c r="E56" s="44"/>
      <c r="F56" s="45"/>
      <c r="G56" s="46">
        <f>SUM(G53:G55)</f>
        <v>51.129999999999995</v>
      </c>
      <c r="H56" s="76"/>
    </row>
    <row r="57" spans="1:8" s="4" customFormat="1" ht="13.5" customHeight="1" x14ac:dyDescent="0.25">
      <c r="A57" s="70"/>
      <c r="B57" s="71"/>
      <c r="C57" s="71"/>
      <c r="D57" s="71"/>
      <c r="E57" s="72"/>
      <c r="F57" s="73"/>
      <c r="G57" s="74"/>
    </row>
    <row r="58" spans="1:8" x14ac:dyDescent="0.25">
      <c r="A58" s="21" t="s">
        <v>41</v>
      </c>
      <c r="D58" s="22"/>
      <c r="E58" s="22"/>
      <c r="F58" s="22"/>
      <c r="G58" s="22"/>
    </row>
    <row r="59" spans="1:8" x14ac:dyDescent="0.25">
      <c r="A59" s="128" t="s">
        <v>139</v>
      </c>
      <c r="B59" s="129"/>
      <c r="C59" s="130"/>
      <c r="D59" s="129"/>
      <c r="E59" s="129"/>
      <c r="F59" s="30"/>
      <c r="G59" s="131"/>
    </row>
    <row r="60" spans="1:8" x14ac:dyDescent="0.25">
      <c r="A60" s="148" t="s">
        <v>134</v>
      </c>
      <c r="B60" s="149"/>
      <c r="C60" s="132" t="s">
        <v>135</v>
      </c>
      <c r="D60" s="149"/>
      <c r="E60" s="30" t="s">
        <v>136</v>
      </c>
      <c r="F60" s="30" t="s">
        <v>137</v>
      </c>
      <c r="G60" s="131" t="s">
        <v>138</v>
      </c>
    </row>
    <row r="61" spans="1:8" x14ac:dyDescent="0.25">
      <c r="A61" s="148" t="s">
        <v>140</v>
      </c>
      <c r="B61" s="149"/>
      <c r="C61" s="132" t="s">
        <v>64</v>
      </c>
      <c r="D61" s="135"/>
      <c r="E61" s="30">
        <v>5</v>
      </c>
      <c r="F61" s="30" t="s">
        <v>64</v>
      </c>
      <c r="G61" s="131" t="s">
        <v>64</v>
      </c>
    </row>
    <row r="62" spans="1:8" ht="15.75" customHeight="1" x14ac:dyDescent="0.25">
      <c r="A62" s="22"/>
      <c r="D62" s="22"/>
      <c r="E62" s="22"/>
      <c r="F62" s="22"/>
      <c r="G62" s="22"/>
    </row>
    <row r="64" spans="1:8" x14ac:dyDescent="0.25">
      <c r="A64" s="21" t="s">
        <v>101</v>
      </c>
      <c r="E64" s="31"/>
      <c r="F64" s="58"/>
      <c r="G64" s="31"/>
    </row>
    <row r="65" spans="1:7" x14ac:dyDescent="0.25">
      <c r="A65" s="21" t="s">
        <v>127</v>
      </c>
      <c r="B65" s="59"/>
      <c r="C65" s="60"/>
      <c r="D65" s="21"/>
      <c r="E65" s="31"/>
      <c r="F65" s="58"/>
      <c r="G65" s="31"/>
    </row>
    <row r="66" spans="1:7" ht="45.75" customHeight="1" x14ac:dyDescent="0.25">
      <c r="A66" s="163" t="s">
        <v>146</v>
      </c>
      <c r="B66" s="164"/>
      <c r="C66" s="164"/>
      <c r="D66" s="164"/>
      <c r="E66" s="164"/>
      <c r="F66" s="164"/>
      <c r="G66" s="164"/>
    </row>
    <row r="67" spans="1:7" ht="15" customHeight="1" x14ac:dyDescent="0.25">
      <c r="A67" s="21"/>
      <c r="B67" s="59"/>
      <c r="C67" s="60"/>
      <c r="D67" s="21"/>
      <c r="E67" s="31"/>
      <c r="F67" s="58"/>
      <c r="G67" s="31"/>
    </row>
    <row r="68" spans="1:7" ht="15" customHeight="1" x14ac:dyDescent="0.25">
      <c r="A68" s="21"/>
      <c r="B68" s="59"/>
      <c r="C68" s="60"/>
      <c r="D68" s="21"/>
      <c r="E68" s="31"/>
      <c r="F68" s="58"/>
      <c r="G68" s="31"/>
    </row>
    <row r="69" spans="1:7" ht="15" customHeight="1" x14ac:dyDescent="0.25">
      <c r="A69" s="21"/>
      <c r="B69" s="59"/>
      <c r="C69" s="60"/>
      <c r="D69" s="21"/>
      <c r="E69" s="31"/>
      <c r="F69" s="58"/>
      <c r="G69" s="31"/>
    </row>
    <row r="70" spans="1:7" x14ac:dyDescent="0.25">
      <c r="A70" s="4" t="s">
        <v>65</v>
      </c>
      <c r="B70" s="41"/>
      <c r="C70" s="42"/>
      <c r="D70" s="4"/>
      <c r="E70" s="4" t="s">
        <v>129</v>
      </c>
      <c r="F70" s="4"/>
    </row>
    <row r="71" spans="1:7" x14ac:dyDescent="0.25">
      <c r="A71" s="4" t="s">
        <v>66</v>
      </c>
      <c r="B71" s="41"/>
      <c r="C71" s="42"/>
      <c r="D71" s="4"/>
      <c r="E71" s="4"/>
      <c r="F71" s="4"/>
    </row>
    <row r="72" spans="1:7" x14ac:dyDescent="0.25">
      <c r="A72" s="4" t="s">
        <v>78</v>
      </c>
      <c r="B72" s="41"/>
      <c r="C72" s="42"/>
      <c r="D72" s="4"/>
      <c r="E72" s="4"/>
      <c r="F72" s="4"/>
    </row>
    <row r="74" spans="1:7" x14ac:dyDescent="0.25">
      <c r="A74" t="s">
        <v>67</v>
      </c>
    </row>
    <row r="75" spans="1:7" x14ac:dyDescent="0.25">
      <c r="A75" t="s">
        <v>68</v>
      </c>
      <c r="C75" s="40" t="s">
        <v>23</v>
      </c>
    </row>
    <row r="76" spans="1:7" x14ac:dyDescent="0.25">
      <c r="A76" t="s">
        <v>69</v>
      </c>
      <c r="C76" s="40" t="s">
        <v>70</v>
      </c>
    </row>
    <row r="77" spans="1:7" x14ac:dyDescent="0.25">
      <c r="A77" t="s">
        <v>71</v>
      </c>
      <c r="C77" s="40" t="s">
        <v>128</v>
      </c>
    </row>
  </sheetData>
  <mergeCells count="40">
    <mergeCell ref="A3:B3"/>
    <mergeCell ref="A6:H6"/>
    <mergeCell ref="A44:B44"/>
    <mergeCell ref="A45:B45"/>
    <mergeCell ref="A4:B4"/>
    <mergeCell ref="A5:B5"/>
    <mergeCell ref="A25:B25"/>
    <mergeCell ref="A27:B27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23:B23"/>
    <mergeCell ref="A66:G66"/>
    <mergeCell ref="A52:D52"/>
    <mergeCell ref="A56:D56"/>
    <mergeCell ref="A54:D54"/>
    <mergeCell ref="A55:D55"/>
    <mergeCell ref="A53:D53"/>
    <mergeCell ref="A47:B47"/>
    <mergeCell ref="A48:B48"/>
    <mergeCell ref="A29:B29"/>
    <mergeCell ref="A60:B60"/>
    <mergeCell ref="C60:D60"/>
    <mergeCell ref="A61:B61"/>
    <mergeCell ref="C61:D61"/>
    <mergeCell ref="A31:B31"/>
    <mergeCell ref="A32:B32"/>
    <mergeCell ref="A33:B33"/>
    <mergeCell ref="A34:B34"/>
    <mergeCell ref="A46:B46"/>
    <mergeCell ref="A37:B37"/>
    <mergeCell ref="A43:B43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2020-02-11T00:23:42Z</cp:lastPrinted>
  <dcterms:created xsi:type="dcterms:W3CDTF">2013-02-18T04:38:06Z</dcterms:created>
  <dcterms:modified xsi:type="dcterms:W3CDTF">2020-02-18T04:51:03Z</dcterms:modified>
</cp:coreProperties>
</file>