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8" i="8" l="1"/>
  <c r="H47" i="8"/>
  <c r="H45" i="8"/>
  <c r="E44" i="8"/>
  <c r="E43" i="8"/>
  <c r="E38" i="8"/>
  <c r="G37" i="8"/>
  <c r="F8" i="8"/>
  <c r="G8" i="8"/>
  <c r="F29" i="8"/>
  <c r="G31" i="8"/>
  <c r="G29" i="8"/>
  <c r="H29" i="8"/>
  <c r="C8" i="8"/>
  <c r="F35" i="8"/>
  <c r="F43" i="8"/>
  <c r="F44" i="8"/>
  <c r="E8" i="8"/>
  <c r="E29" i="8"/>
  <c r="E35" i="8"/>
  <c r="D45" i="8"/>
  <c r="G53" i="8"/>
  <c r="G26" i="8"/>
  <c r="F27" i="8"/>
  <c r="G27" i="8"/>
  <c r="G25" i="8"/>
  <c r="G32" i="8"/>
  <c r="G33" i="8"/>
  <c r="G34" i="8"/>
  <c r="G35" i="8"/>
  <c r="F42" i="8"/>
  <c r="G42" i="8"/>
  <c r="G40" i="8"/>
  <c r="G43" i="8"/>
  <c r="G44" i="8"/>
  <c r="H8" i="8"/>
  <c r="F39" i="8"/>
  <c r="E39" i="8"/>
  <c r="G39" i="8"/>
  <c r="H39" i="8"/>
  <c r="H25" i="8"/>
  <c r="F38" i="8"/>
  <c r="H38" i="8"/>
  <c r="H40" i="8"/>
  <c r="H46" i="8"/>
  <c r="F41" i="8"/>
  <c r="E42" i="8"/>
  <c r="E41" i="8"/>
  <c r="H41" i="8"/>
  <c r="D20" i="8"/>
  <c r="H31" i="8"/>
  <c r="H32" i="8"/>
  <c r="H33" i="8"/>
  <c r="H34" i="8"/>
  <c r="H42" i="8"/>
  <c r="H37" i="8"/>
  <c r="E27" i="8"/>
  <c r="H27" i="8"/>
  <c r="E26" i="8"/>
  <c r="F26" i="8"/>
  <c r="H26" i="8"/>
  <c r="G21" i="8"/>
  <c r="G18" i="8"/>
  <c r="G15" i="8"/>
  <c r="G12" i="8"/>
  <c r="C27" i="8"/>
  <c r="C26" i="8"/>
  <c r="C23" i="8"/>
  <c r="C22" i="8"/>
  <c r="C20" i="8"/>
  <c r="C19" i="8"/>
  <c r="C17" i="8"/>
  <c r="C16" i="8"/>
  <c r="F23" i="8"/>
  <c r="E23" i="8"/>
  <c r="D23" i="8"/>
  <c r="H23" i="8"/>
  <c r="F22" i="8"/>
  <c r="E22" i="8"/>
  <c r="D22" i="8"/>
  <c r="H22" i="8"/>
  <c r="H21" i="8"/>
  <c r="E20" i="8"/>
  <c r="F20" i="8"/>
  <c r="H20" i="8"/>
  <c r="E19" i="8"/>
  <c r="F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<sst xmlns="http://schemas.openxmlformats.org/spreadsheetml/2006/main" count="162" uniqueCount="140">
  <si>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</si>
  <si>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</si>
  <si>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</si>
  <si>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</si>
  <si>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</si>
  <si>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</si>
  <si>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</si>
  <si>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</si>
  <si>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</si>
  <si>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</si>
  <si>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</si>
  <si>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</si>
  <si>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</si>
  <si>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</si>
  <si>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</si>
  <si>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</si>
  <si>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</si>
  <si>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</si>
  <si>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</si>
  <si>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</si>
  <si>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</si>
  <si>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</si>
  <si>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</si>
  <si>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</si>
  <si>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</si>
  <si>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</si>
  <si>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</si>
  <si>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</si>
  <si>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</si>
  <si>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</si>
  <si>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</si>
  <si>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</si>
  <si>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</si>
  <si>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</si>
  <si>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</si>
  <si>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</si>
  <si>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</si>
  <si>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</si>
  <si>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</si>
  <si>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</si>
  <si>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</si>
  <si>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</si>
  <si>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</si>
  <si>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</si>
  <si>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</si>
  <si>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</si>
  <si>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</si>
  <si>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</si>
  <si>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</si>
  <si>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</si>
  <si>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</si>
  <si>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</si>
  <si>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</si>
  <si>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</si>
  <si>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</si>
  <si>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</si>
  <si>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</si>
  <si>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</si>
  <si>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</si>
  <si>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</si>
  <si>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</si>
  <si>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</si>
  <si>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</si>
  <si>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</si>
  <si>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</si>
  <si>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</si>
  <si>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</si>
  <si>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</si>
  <si>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</si>
  <si>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</si>
  <si>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</si>
  <si>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</si>
  <si>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</si>
  <si>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</si>
  <si>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</si>
  <si>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</si>
  <si>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</si>
  <si>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</si>
  <si>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</si>
  <si>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</si>
  <si>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</si>
  <si>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</si>
  <si>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</si>
  <si>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</si>
  <si>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</si>
  <si>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</si>
  <si>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</si>
  <si>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</si>
  <si>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</si>
  <si>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</si>
  <si>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</si>
  <si>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</si>
  <si>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</si>
  <si>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</si>
  <si>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</si>
  <si>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</si>
  <si>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</si>
  <si>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</si>
  <si>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195/а по ул. Светланская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</si>
  <si>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</si>
  <si>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</si>
  <si>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</si>
  <si>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</si>
  <si>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</si>
  <si>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</si>
  <si>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</si>
  <si>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С УЧЕТОМ ОСТАТКОВ:</t>
  </si>
  <si>
    <t>исполн-ль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</si>
  <si>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</si>
  <si>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</si>
  <si>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</si>
  <si>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</si>
  <si>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</si>
  <si>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</si>
  <si>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</si>
  <si>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399,90 м2</t>
  </si>
  <si>
    <t>55,40 м2</t>
  </si>
  <si>
    <t>Часть 4</t>
  </si>
  <si>
    <t>ВСЕГО ПО ДОМУ:</t>
  </si>
  <si>
    <t>Ремонт кровли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</si>
  <si>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</si>
  <si>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</si>
  <si>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3 500,80 м2</t>
  </si>
  <si>
    <t>148 чел</t>
  </si>
  <si>
    <t xml:space="preserve">           ООО "Управляющая компания Ленинского района"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</si>
  <si>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</si>
  <si>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</si>
  <si>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</si>
  <si>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1. Текущий ремонт коммуникаций, проходящих через нежилые помещения</t>
  </si>
  <si>
    <t>2. Телекоммуникации на общедомовом имуществе. (Ростелеком)</t>
  </si>
  <si>
    <t>переходящие остатки д/ср-в на конец 2019г</t>
  </si>
  <si>
    <t>3. Перечень работ, выполненных по статье " текущий ремонт"  в 2019 году.</t>
  </si>
  <si>
    <t>25 м2</t>
  </si>
  <si>
    <t>Позитив Плюс</t>
  </si>
  <si>
    <t>План по статье "текущий ремонт" на 2020 год</t>
  </si>
  <si>
    <t>Исп:</t>
  </si>
  <si>
    <t>А.А.Тяптин</t>
  </si>
  <si>
    <t>2-205-087</t>
  </si>
  <si>
    <t>Управляющая компания предлагает: косметический ремонт подъездов, ремонт системы ЦО. Собственникам, необходимо предоставить в Управляющую компанию протокол общего собрания, для выполнения предложенных, либо иных необходимых работ.</t>
  </si>
  <si>
    <t>ИСХ.  № 662/03  от  17.03.2020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</si>
</sst>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/>
    <xf numFmtId="2" fontId="0" fillId="2" borderId="0" xfId="0" applyNumberForma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2" fontId="10" fillId="0" borderId="1" xfId="1" applyNumberFormat="1" applyFont="1" applyFill="1" applyBorder="1" applyAlignment="1">
      <alignment wrapText="1"/>
    </xf>
    <xf numFmtId="2" fontId="0" fillId="0" borderId="0" xfId="0" applyNumberFormat="1" applyAlignment="1"/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/>
    <xf numFmtId="4" fontId="3" fillId="0" borderId="6" xfId="0" applyNumberFormat="1" applyFont="1" applyBorder="1"/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4" fillId="2" borderId="5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/>
    <xf numFmtId="4" fontId="3" fillId="0" borderId="8" xfId="0" applyNumberFormat="1" applyFont="1" applyBorder="1" applyAlignment="1"/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4" fontId="0" fillId="0" borderId="0" xfId="0" applyNumberForma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wrapText="1"/>
    </xf>
    <xf numFmtId="4" fontId="7" fillId="2" borderId="5" xfId="0" applyNumberFormat="1" applyFont="1" applyFill="1" applyBorder="1" applyAlignment="1">
      <alignment horizontal="center" wrapText="1"/>
    </xf>
    <xf numFmtId="4" fontId="15" fillId="2" borderId="5" xfId="0" applyNumberFormat="1" applyFont="1" applyFill="1" applyBorder="1" applyAlignment="1">
      <alignment horizontal="center" wrapText="1"/>
    </xf>
    <xf numFmtId="4" fontId="15" fillId="2" borderId="6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0" fillId="0" borderId="6" xfId="0" applyNumberForma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9" fillId="2" borderId="6" xfId="0" applyNumberFormat="1" applyFont="1" applyFill="1" applyBorder="1" applyAlignment="1">
      <alignment wrapText="1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4" fontId="9" fillId="0" borderId="2" xfId="0" applyNumberFormat="1" applyFont="1" applyBorder="1" applyAlignment="1">
      <alignment wrapText="1"/>
    </xf>
    <xf numFmtId="4" fontId="0" fillId="0" borderId="6" xfId="0" applyNumberForma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zoomScale="120" zoomScaleNormal="120" workbookViewId="0">
      <selection activeCell="E17" sqref="E1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120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4"/>
      <c r="C3" s="22" t="s">
        <v>98</v>
      </c>
    </row>
    <row r="4" spans="1:4" s="21" customFormat="1" ht="14.25" customHeight="1" x14ac:dyDescent="0.2">
      <c r="A4" s="20" t="s">
        <v>139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46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124</v>
      </c>
      <c r="D8" s="10"/>
    </row>
    <row r="9" spans="1:4" s="3" customFormat="1" ht="12" customHeight="1" x14ac:dyDescent="0.25">
      <c r="A9" s="12" t="s">
        <v>1</v>
      </c>
      <c r="B9" s="13" t="s">
        <v>10</v>
      </c>
      <c r="C9" s="109" t="s">
        <v>121</v>
      </c>
      <c r="D9" s="110"/>
    </row>
    <row r="10" spans="1:4" s="3" customFormat="1" ht="24" customHeight="1" x14ac:dyDescent="0.25">
      <c r="A10" s="12" t="s">
        <v>2</v>
      </c>
      <c r="B10" s="14" t="s">
        <v>11</v>
      </c>
      <c r="C10" s="111" t="s">
        <v>70</v>
      </c>
      <c r="D10" s="108"/>
    </row>
    <row r="11" spans="1:4" s="3" customFormat="1" ht="15" customHeight="1" x14ac:dyDescent="0.25">
      <c r="A11" s="12" t="s">
        <v>3</v>
      </c>
      <c r="B11" s="13" t="s">
        <v>12</v>
      </c>
      <c r="C11" s="109" t="s">
        <v>13</v>
      </c>
      <c r="D11" s="110"/>
    </row>
    <row r="12" spans="1:4" s="3" customFormat="1" ht="16.5" customHeight="1" x14ac:dyDescent="0.25">
      <c r="A12" s="115">
        <v>5</v>
      </c>
      <c r="B12" s="115" t="s">
        <v>82</v>
      </c>
      <c r="C12" s="39" t="s">
        <v>83</v>
      </c>
      <c r="D12" s="40" t="s">
        <v>84</v>
      </c>
    </row>
    <row r="13" spans="1:4" s="3" customFormat="1" ht="14.25" customHeight="1" x14ac:dyDescent="0.25">
      <c r="A13" s="115"/>
      <c r="B13" s="115"/>
      <c r="C13" s="39" t="s">
        <v>85</v>
      </c>
      <c r="D13" s="40" t="s">
        <v>86</v>
      </c>
    </row>
    <row r="14" spans="1:4" s="3" customFormat="1" x14ac:dyDescent="0.25">
      <c r="A14" s="115"/>
      <c r="B14" s="115"/>
      <c r="C14" s="39" t="s">
        <v>87</v>
      </c>
      <c r="D14" s="40" t="s">
        <v>88</v>
      </c>
    </row>
    <row r="15" spans="1:4" s="3" customFormat="1" ht="16.5" customHeight="1" x14ac:dyDescent="0.25">
      <c r="A15" s="115"/>
      <c r="B15" s="115"/>
      <c r="C15" s="39" t="s">
        <v>89</v>
      </c>
      <c r="D15" s="40" t="s">
        <v>91</v>
      </c>
    </row>
    <row r="16" spans="1:4" s="3" customFormat="1" ht="16.5" customHeight="1" x14ac:dyDescent="0.25">
      <c r="A16" s="115"/>
      <c r="B16" s="115"/>
      <c r="C16" s="39" t="s">
        <v>90</v>
      </c>
      <c r="D16" s="40" t="s">
        <v>84</v>
      </c>
    </row>
    <row r="17" spans="1:4" s="5" customFormat="1" ht="15.75" customHeight="1" x14ac:dyDescent="0.25">
      <c r="A17" s="115"/>
      <c r="B17" s="115"/>
      <c r="C17" s="39" t="s">
        <v>92</v>
      </c>
      <c r="D17" s="40" t="s">
        <v>93</v>
      </c>
    </row>
    <row r="18" spans="1:4" s="5" customFormat="1" ht="15.75" customHeight="1" x14ac:dyDescent="0.25">
      <c r="A18" s="115"/>
      <c r="B18" s="115"/>
      <c r="C18" s="41" t="s">
        <v>94</v>
      </c>
      <c r="D18" s="40" t="s">
        <v>95</v>
      </c>
    </row>
    <row r="19" spans="1:4" ht="21.75" customHeight="1" x14ac:dyDescent="0.25">
      <c r="A19" s="12" t="s">
        <v>4</v>
      </c>
      <c r="B19" s="13" t="s">
        <v>14</v>
      </c>
      <c r="C19" s="116" t="s">
        <v>79</v>
      </c>
      <c r="D19" s="117"/>
    </row>
    <row r="20" spans="1:4" s="5" customFormat="1" ht="22.5" customHeight="1" x14ac:dyDescent="0.25">
      <c r="A20" s="12" t="s">
        <v>5</v>
      </c>
      <c r="B20" s="69" t="s">
        <v>15</v>
      </c>
      <c r="C20" s="118" t="s">
        <v>50</v>
      </c>
      <c r="D20" s="119"/>
    </row>
    <row r="21" spans="1:4" s="5" customFormat="1" ht="15" customHeight="1" x14ac:dyDescent="0.25">
      <c r="A21" s="12" t="s">
        <v>6</v>
      </c>
      <c r="B21" s="13" t="s">
        <v>16</v>
      </c>
      <c r="C21" s="111" t="s">
        <v>17</v>
      </c>
      <c r="D21" s="120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19</v>
      </c>
      <c r="C25" s="7" t="s">
        <v>20</v>
      </c>
      <c r="D25" s="9" t="s">
        <v>21</v>
      </c>
    </row>
    <row r="26" spans="1:4" ht="28.5" customHeight="1" x14ac:dyDescent="0.25">
      <c r="A26" s="112" t="s">
        <v>24</v>
      </c>
      <c r="B26" s="113"/>
      <c r="C26" s="113"/>
      <c r="D26" s="114"/>
    </row>
    <row r="27" spans="1:4" ht="12" customHeight="1" x14ac:dyDescent="0.25">
      <c r="A27" s="36"/>
      <c r="B27" s="37"/>
      <c r="C27" s="37"/>
      <c r="D27" s="38"/>
    </row>
    <row r="28" spans="1:4" ht="13.5" customHeight="1" x14ac:dyDescent="0.25">
      <c r="A28" s="7">
        <v>1</v>
      </c>
      <c r="B28" s="6" t="s">
        <v>96</v>
      </c>
      <c r="C28" s="6" t="s">
        <v>22</v>
      </c>
      <c r="D28" s="6" t="s">
        <v>23</v>
      </c>
    </row>
    <row r="29" spans="1:4" x14ac:dyDescent="0.25">
      <c r="A29" s="19" t="s">
        <v>25</v>
      </c>
      <c r="B29" s="18"/>
      <c r="C29" s="18"/>
      <c r="D29" s="18"/>
    </row>
    <row r="30" spans="1:4" x14ac:dyDescent="0.25">
      <c r="A30" s="7">
        <v>1</v>
      </c>
      <c r="B30" s="6" t="s">
        <v>80</v>
      </c>
      <c r="C30" s="6" t="s">
        <v>97</v>
      </c>
      <c r="D30" s="6" t="s">
        <v>81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108</v>
      </c>
      <c r="C33" s="6" t="s">
        <v>97</v>
      </c>
      <c r="D33" s="6" t="s">
        <v>26</v>
      </c>
    </row>
    <row r="34" spans="1:4" ht="15" customHeight="1" x14ac:dyDescent="0.25">
      <c r="A34" s="19" t="s">
        <v>27</v>
      </c>
      <c r="B34" s="18"/>
      <c r="C34" s="18"/>
      <c r="D34" s="18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x14ac:dyDescent="0.25">
      <c r="A36" s="26"/>
      <c r="B36" s="11"/>
      <c r="C36" s="11"/>
      <c r="D36" s="11"/>
    </row>
    <row r="37" spans="1:4" x14ac:dyDescent="0.25">
      <c r="A37" s="4" t="s">
        <v>44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107">
        <v>1974</v>
      </c>
      <c r="D38" s="106"/>
    </row>
    <row r="39" spans="1:4" x14ac:dyDescent="0.25">
      <c r="A39" s="7">
        <v>2</v>
      </c>
      <c r="B39" s="6" t="s">
        <v>31</v>
      </c>
      <c r="C39" s="107">
        <v>5</v>
      </c>
      <c r="D39" s="106"/>
    </row>
    <row r="40" spans="1:4" x14ac:dyDescent="0.25">
      <c r="A40" s="7">
        <v>3</v>
      </c>
      <c r="B40" s="6" t="s">
        <v>32</v>
      </c>
      <c r="C40" s="107">
        <v>4</v>
      </c>
      <c r="D40" s="106"/>
    </row>
    <row r="41" spans="1:4" ht="15" customHeight="1" x14ac:dyDescent="0.25">
      <c r="A41" s="7">
        <v>4</v>
      </c>
      <c r="B41" s="6" t="s">
        <v>30</v>
      </c>
      <c r="C41" s="107" t="s">
        <v>71</v>
      </c>
      <c r="D41" s="106"/>
    </row>
    <row r="42" spans="1:4" x14ac:dyDescent="0.25">
      <c r="A42" s="7">
        <v>5</v>
      </c>
      <c r="B42" s="6" t="s">
        <v>33</v>
      </c>
      <c r="C42" s="107" t="s">
        <v>71</v>
      </c>
      <c r="D42" s="106"/>
    </row>
    <row r="43" spans="1:4" x14ac:dyDescent="0.25">
      <c r="A43" s="7">
        <v>6</v>
      </c>
      <c r="B43" s="6" t="s">
        <v>34</v>
      </c>
      <c r="C43" s="107" t="s">
        <v>122</v>
      </c>
      <c r="D43" s="106"/>
    </row>
    <row r="44" spans="1:4" ht="15" customHeight="1" x14ac:dyDescent="0.25">
      <c r="A44" s="7">
        <v>7</v>
      </c>
      <c r="B44" s="6" t="s">
        <v>35</v>
      </c>
      <c r="C44" s="107" t="s">
        <v>115</v>
      </c>
      <c r="D44" s="106"/>
    </row>
    <row r="45" spans="1:4" x14ac:dyDescent="0.25">
      <c r="A45" s="7">
        <v>8</v>
      </c>
      <c r="B45" s="6" t="s">
        <v>36</v>
      </c>
      <c r="C45" s="107" t="s">
        <v>116</v>
      </c>
      <c r="D45" s="106"/>
    </row>
    <row r="46" spans="1:4" x14ac:dyDescent="0.25">
      <c r="A46" s="7">
        <v>9</v>
      </c>
      <c r="B46" s="6" t="s">
        <v>99</v>
      </c>
      <c r="C46" s="107" t="s">
        <v>123</v>
      </c>
      <c r="D46" s="108"/>
    </row>
    <row r="47" spans="1:4" x14ac:dyDescent="0.25">
      <c r="A47" s="7">
        <v>10</v>
      </c>
      <c r="B47" s="6" t="s">
        <v>69</v>
      </c>
      <c r="C47" s="105">
        <v>39630</v>
      </c>
      <c r="D47" s="106"/>
    </row>
    <row r="48" spans="1:4" x14ac:dyDescent="0.25">
      <c r="A48" s="4"/>
    </row>
    <row r="49" spans="1:4" x14ac:dyDescent="0.25">
      <c r="A49" s="4"/>
    </row>
    <row r="51" spans="1:4" x14ac:dyDescent="0.25">
      <c r="A51" s="42"/>
      <c r="B51" s="42"/>
      <c r="C51" s="43"/>
      <c r="D51" s="44"/>
    </row>
    <row r="52" spans="1:4" x14ac:dyDescent="0.25">
      <c r="A52" s="42"/>
      <c r="B52" s="42"/>
      <c r="C52" s="43"/>
      <c r="D52" s="44"/>
    </row>
    <row r="53" spans="1:4" x14ac:dyDescent="0.25">
      <c r="A53" s="42"/>
      <c r="B53" s="42"/>
      <c r="C53" s="43"/>
      <c r="D53" s="44"/>
    </row>
    <row r="54" spans="1:4" x14ac:dyDescent="0.25">
      <c r="A54" s="42"/>
      <c r="B54" s="42"/>
      <c r="C54" s="43"/>
      <c r="D54" s="44"/>
    </row>
    <row r="55" spans="1:4" x14ac:dyDescent="0.25">
      <c r="A55" s="42"/>
      <c r="B55" s="42"/>
      <c r="C55" s="45"/>
      <c r="D55" s="44"/>
    </row>
    <row r="56" spans="1:4" x14ac:dyDescent="0.25">
      <c r="A56" s="42"/>
      <c r="B56" s="42"/>
      <c r="C56" s="46"/>
      <c r="D56" s="44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topLeftCell="A35" zoomScale="130" zoomScaleNormal="130" workbookViewId="0">
      <selection sqref="A1:H74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12.140625" customWidth="1"/>
    <col min="8" max="8" width="11.140625" customWidth="1"/>
  </cols>
  <sheetData>
    <row r="1" spans="1:26" x14ac:dyDescent="0.25">
      <c r="A1" s="4" t="s">
        <v>103</v>
      </c>
      <c r="B1"/>
      <c r="C1" s="32"/>
      <c r="D1" s="32"/>
      <c r="G1" s="32"/>
      <c r="H1" s="18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6.5" customHeight="1" x14ac:dyDescent="0.25">
      <c r="A2" s="4" t="s">
        <v>125</v>
      </c>
      <c r="B2"/>
      <c r="C2" s="32"/>
      <c r="D2" s="32"/>
      <c r="G2" s="32"/>
      <c r="H2" s="18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s="60" customFormat="1" ht="23.25" customHeight="1" x14ac:dyDescent="0.25">
      <c r="A3" s="121" t="s">
        <v>126</v>
      </c>
      <c r="B3" s="121"/>
      <c r="C3" s="71"/>
      <c r="D3" s="71">
        <v>515.65</v>
      </c>
      <c r="E3" s="72"/>
      <c r="F3" s="72"/>
      <c r="G3" s="72"/>
      <c r="H3" s="73"/>
      <c r="I3" s="58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s="60" customFormat="1" ht="14.25" customHeight="1" x14ac:dyDescent="0.25">
      <c r="A4" s="121" t="s">
        <v>104</v>
      </c>
      <c r="B4" s="134"/>
      <c r="C4" s="71"/>
      <c r="D4" s="71">
        <v>605.54</v>
      </c>
      <c r="E4" s="72"/>
      <c r="F4" s="72"/>
      <c r="G4" s="72"/>
      <c r="H4" s="73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s="60" customFormat="1" ht="14.25" customHeight="1" x14ac:dyDescent="0.25">
      <c r="A5" s="121" t="s">
        <v>105</v>
      </c>
      <c r="B5" s="134"/>
      <c r="C5" s="71"/>
      <c r="D5" s="71">
        <v>-89.88</v>
      </c>
      <c r="E5" s="72"/>
      <c r="F5" s="72"/>
      <c r="G5" s="72"/>
      <c r="H5" s="73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5" customHeight="1" x14ac:dyDescent="0.25">
      <c r="A6" s="122" t="s">
        <v>127</v>
      </c>
      <c r="B6" s="123"/>
      <c r="C6" s="123"/>
      <c r="D6" s="123"/>
      <c r="E6" s="123"/>
      <c r="F6" s="123"/>
      <c r="G6" s="123"/>
      <c r="H6" s="124"/>
      <c r="I6" s="56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57" customHeight="1" x14ac:dyDescent="0.25">
      <c r="A7" s="129" t="s">
        <v>57</v>
      </c>
      <c r="B7" s="130"/>
      <c r="C7" s="74" t="s">
        <v>58</v>
      </c>
      <c r="D7" s="75" t="s">
        <v>59</v>
      </c>
      <c r="E7" s="75" t="s">
        <v>60</v>
      </c>
      <c r="F7" s="75" t="s">
        <v>61</v>
      </c>
      <c r="G7" s="76" t="s">
        <v>62</v>
      </c>
      <c r="H7" s="75" t="s">
        <v>63</v>
      </c>
    </row>
    <row r="8" spans="1:26" ht="17.25" customHeight="1" x14ac:dyDescent="0.25">
      <c r="A8" s="129" t="s">
        <v>64</v>
      </c>
      <c r="B8" s="131"/>
      <c r="C8" s="77">
        <f>C12+C15+C18+C21</f>
        <v>16.100000000000001</v>
      </c>
      <c r="D8" s="77">
        <v>-83.17</v>
      </c>
      <c r="E8" s="77">
        <f>E12+E15+E18+E21</f>
        <v>675.73</v>
      </c>
      <c r="F8" s="77">
        <f t="shared" ref="F8:G8" si="0">F12+F15+F18+F21</f>
        <v>620.89</v>
      </c>
      <c r="G8" s="77">
        <f t="shared" si="0"/>
        <v>620.89</v>
      </c>
      <c r="H8" s="78">
        <f>F8-E8+D8</f>
        <v>-138.01000000000005</v>
      </c>
      <c r="J8" s="47"/>
    </row>
    <row r="9" spans="1:26" x14ac:dyDescent="0.25">
      <c r="A9" s="79" t="s">
        <v>65</v>
      </c>
      <c r="B9" s="80"/>
      <c r="C9" s="81">
        <f>C8-C10</f>
        <v>14.490000000000002</v>
      </c>
      <c r="D9" s="81">
        <f>D8-D10</f>
        <v>-74.853000000000009</v>
      </c>
      <c r="E9" s="81">
        <f>E8-E10</f>
        <v>608.15700000000004</v>
      </c>
      <c r="F9" s="81">
        <f>F8-F10</f>
        <v>558.80099999999993</v>
      </c>
      <c r="G9" s="81">
        <f>G8-G10</f>
        <v>558.80099999999993</v>
      </c>
      <c r="H9" s="78">
        <f t="shared" ref="H9:H10" si="1">F9-E9+D9</f>
        <v>-124.20900000000012</v>
      </c>
      <c r="J9" s="47"/>
    </row>
    <row r="10" spans="1:26" x14ac:dyDescent="0.25">
      <c r="A10" s="125" t="s">
        <v>66</v>
      </c>
      <c r="B10" s="126"/>
      <c r="C10" s="81">
        <f>C8*10%</f>
        <v>1.6100000000000003</v>
      </c>
      <c r="D10" s="81">
        <f>D8*10%</f>
        <v>-8.3170000000000002</v>
      </c>
      <c r="E10" s="81">
        <f>E8*10%</f>
        <v>67.573000000000008</v>
      </c>
      <c r="F10" s="81">
        <f>F8*10%</f>
        <v>62.088999999999999</v>
      </c>
      <c r="G10" s="81">
        <f>G8*10%</f>
        <v>62.088999999999999</v>
      </c>
      <c r="H10" s="78">
        <f t="shared" si="1"/>
        <v>-13.801000000000009</v>
      </c>
      <c r="J10" s="47"/>
    </row>
    <row r="11" spans="1:26" ht="12.75" customHeight="1" x14ac:dyDescent="0.25">
      <c r="A11" s="132" t="s">
        <v>67</v>
      </c>
      <c r="B11" s="133"/>
      <c r="C11" s="133"/>
      <c r="D11" s="133"/>
      <c r="E11" s="133"/>
      <c r="F11" s="133"/>
      <c r="G11" s="133"/>
      <c r="H11" s="131"/>
    </row>
    <row r="12" spans="1:26" x14ac:dyDescent="0.25">
      <c r="A12" s="127" t="s">
        <v>47</v>
      </c>
      <c r="B12" s="128"/>
      <c r="C12" s="77">
        <v>5.75</v>
      </c>
      <c r="D12" s="82">
        <v>-31.43</v>
      </c>
      <c r="E12" s="82">
        <v>241.32</v>
      </c>
      <c r="F12" s="82">
        <v>221.85</v>
      </c>
      <c r="G12" s="82">
        <f>F12</f>
        <v>221.85</v>
      </c>
      <c r="H12" s="81">
        <f>F12-E12+D12</f>
        <v>-50.9</v>
      </c>
      <c r="J12" s="47"/>
    </row>
    <row r="13" spans="1:26" x14ac:dyDescent="0.25">
      <c r="A13" s="79" t="s">
        <v>65</v>
      </c>
      <c r="B13" s="80"/>
      <c r="C13" s="81">
        <f>C12-C14</f>
        <v>5.1749999999999998</v>
      </c>
      <c r="D13" s="81">
        <f>D12-D14</f>
        <v>-28.286999999999999</v>
      </c>
      <c r="E13" s="81">
        <f>E12-E14</f>
        <v>217.18799999999999</v>
      </c>
      <c r="F13" s="81">
        <f>F12-F14</f>
        <v>199.66499999999999</v>
      </c>
      <c r="G13" s="81">
        <f>G12-G14</f>
        <v>199.66499999999999</v>
      </c>
      <c r="H13" s="81">
        <f t="shared" ref="H13:H23" si="2">F13-E13+D13</f>
        <v>-45.809999999999995</v>
      </c>
    </row>
    <row r="14" spans="1:26" x14ac:dyDescent="0.25">
      <c r="A14" s="125" t="s">
        <v>66</v>
      </c>
      <c r="B14" s="126"/>
      <c r="C14" s="81">
        <f>C12*10%</f>
        <v>0.57500000000000007</v>
      </c>
      <c r="D14" s="81">
        <f>D12*10%</f>
        <v>-3.1430000000000002</v>
      </c>
      <c r="E14" s="81">
        <f>E12*10%</f>
        <v>24.132000000000001</v>
      </c>
      <c r="F14" s="81">
        <f>F12*10%</f>
        <v>22.185000000000002</v>
      </c>
      <c r="G14" s="81">
        <f>G12*10%</f>
        <v>22.185000000000002</v>
      </c>
      <c r="H14" s="81">
        <f t="shared" si="2"/>
        <v>-5.09</v>
      </c>
    </row>
    <row r="15" spans="1:26" ht="23.25" customHeight="1" x14ac:dyDescent="0.25">
      <c r="A15" s="127" t="s">
        <v>39</v>
      </c>
      <c r="B15" s="128"/>
      <c r="C15" s="77">
        <v>3.51</v>
      </c>
      <c r="D15" s="82">
        <v>-18.41</v>
      </c>
      <c r="E15" s="82">
        <v>147.31</v>
      </c>
      <c r="F15" s="82">
        <v>137.19</v>
      </c>
      <c r="G15" s="82">
        <f>F15</f>
        <v>137.19</v>
      </c>
      <c r="H15" s="81">
        <f t="shared" si="2"/>
        <v>-28.530000000000005</v>
      </c>
    </row>
    <row r="16" spans="1:26" x14ac:dyDescent="0.25">
      <c r="A16" s="79" t="s">
        <v>65</v>
      </c>
      <c r="B16" s="80"/>
      <c r="C16" s="81">
        <f>C15-C17</f>
        <v>3.1589999999999998</v>
      </c>
      <c r="D16" s="81">
        <f>D15-D17</f>
        <v>-16.568999999999999</v>
      </c>
      <c r="E16" s="81">
        <f>E15-E17</f>
        <v>132.57900000000001</v>
      </c>
      <c r="F16" s="81">
        <f>F15-F17</f>
        <v>123.471</v>
      </c>
      <c r="G16" s="81">
        <f>G15-G17</f>
        <v>123.471</v>
      </c>
      <c r="H16" s="81">
        <f t="shared" si="2"/>
        <v>-25.677000000000003</v>
      </c>
    </row>
    <row r="17" spans="1:10" ht="15" customHeight="1" x14ac:dyDescent="0.25">
      <c r="A17" s="125" t="s">
        <v>66</v>
      </c>
      <c r="B17" s="126"/>
      <c r="C17" s="81">
        <f>C15*10%</f>
        <v>0.35099999999999998</v>
      </c>
      <c r="D17" s="81">
        <f>D15*10%</f>
        <v>-1.8410000000000002</v>
      </c>
      <c r="E17" s="81">
        <f>E15*10%</f>
        <v>14.731000000000002</v>
      </c>
      <c r="F17" s="81">
        <f>F15*10%</f>
        <v>13.719000000000001</v>
      </c>
      <c r="G17" s="81">
        <f>G15*10%</f>
        <v>13.719000000000001</v>
      </c>
      <c r="H17" s="81">
        <f t="shared" si="2"/>
        <v>-2.8530000000000006</v>
      </c>
    </row>
    <row r="18" spans="1:10" ht="12" customHeight="1" x14ac:dyDescent="0.25">
      <c r="A18" s="127" t="s">
        <v>48</v>
      </c>
      <c r="B18" s="128"/>
      <c r="C18" s="74">
        <v>2.41</v>
      </c>
      <c r="D18" s="82">
        <v>-12.68</v>
      </c>
      <c r="E18" s="82">
        <v>101.15</v>
      </c>
      <c r="F18" s="82">
        <v>93</v>
      </c>
      <c r="G18" s="82">
        <f>F18</f>
        <v>93</v>
      </c>
      <c r="H18" s="81">
        <f t="shared" si="2"/>
        <v>-20.830000000000005</v>
      </c>
    </row>
    <row r="19" spans="1:10" ht="13.5" customHeight="1" x14ac:dyDescent="0.25">
      <c r="A19" s="79" t="s">
        <v>65</v>
      </c>
      <c r="B19" s="80"/>
      <c r="C19" s="81">
        <f>C18-C20</f>
        <v>2.169</v>
      </c>
      <c r="D19" s="81">
        <f>D18-D20</f>
        <v>-11.411999999999999</v>
      </c>
      <c r="E19" s="81">
        <f>E18-E20</f>
        <v>91.034999999999997</v>
      </c>
      <c r="F19" s="81">
        <f>F18-F20</f>
        <v>83.7</v>
      </c>
      <c r="G19" s="81">
        <f>G18-G20</f>
        <v>83.7</v>
      </c>
      <c r="H19" s="81">
        <f t="shared" si="2"/>
        <v>-18.746999999999993</v>
      </c>
    </row>
    <row r="20" spans="1:10" ht="12.75" customHeight="1" x14ac:dyDescent="0.25">
      <c r="A20" s="125" t="s">
        <v>66</v>
      </c>
      <c r="B20" s="126"/>
      <c r="C20" s="81">
        <f>C18*10%</f>
        <v>0.24100000000000002</v>
      </c>
      <c r="D20" s="81">
        <f>D18*10%</f>
        <v>-1.268</v>
      </c>
      <c r="E20" s="81">
        <f>E18*10%</f>
        <v>10.115000000000002</v>
      </c>
      <c r="F20" s="81">
        <f>F18*10%</f>
        <v>9.3000000000000007</v>
      </c>
      <c r="G20" s="81">
        <f>G18*10%</f>
        <v>9.3000000000000007</v>
      </c>
      <c r="H20" s="81">
        <f t="shared" si="2"/>
        <v>-2.0830000000000011</v>
      </c>
    </row>
    <row r="21" spans="1:10" ht="14.25" customHeight="1" x14ac:dyDescent="0.25">
      <c r="A21" s="83" t="s">
        <v>40</v>
      </c>
      <c r="B21" s="84"/>
      <c r="C21" s="78">
        <v>4.43</v>
      </c>
      <c r="D21" s="81">
        <v>-20.65</v>
      </c>
      <c r="E21" s="81">
        <v>185.95</v>
      </c>
      <c r="F21" s="81">
        <v>168.85</v>
      </c>
      <c r="G21" s="81">
        <f>F21</f>
        <v>168.85</v>
      </c>
      <c r="H21" s="81">
        <f t="shared" si="2"/>
        <v>-37.749999999999993</v>
      </c>
    </row>
    <row r="22" spans="1:10" ht="14.25" customHeight="1" x14ac:dyDescent="0.25">
      <c r="A22" s="79" t="s">
        <v>65</v>
      </c>
      <c r="B22" s="80"/>
      <c r="C22" s="81">
        <f>C21-C23</f>
        <v>3.9869999999999997</v>
      </c>
      <c r="D22" s="81">
        <f>D21-D23</f>
        <v>-18.584999999999997</v>
      </c>
      <c r="E22" s="81">
        <f>E21-E23</f>
        <v>167.35499999999999</v>
      </c>
      <c r="F22" s="81">
        <f>F21-F23</f>
        <v>151.965</v>
      </c>
      <c r="G22" s="81">
        <f>G21-G23</f>
        <v>151.965</v>
      </c>
      <c r="H22" s="81">
        <f t="shared" si="2"/>
        <v>-33.97499999999998</v>
      </c>
    </row>
    <row r="23" spans="1:10" ht="15.75" customHeight="1" x14ac:dyDescent="0.25">
      <c r="A23" s="125" t="s">
        <v>66</v>
      </c>
      <c r="B23" s="126"/>
      <c r="C23" s="81">
        <f>C21*10%</f>
        <v>0.443</v>
      </c>
      <c r="D23" s="81">
        <f>D21*10%</f>
        <v>-2.0649999999999999</v>
      </c>
      <c r="E23" s="81">
        <f>E21*10%</f>
        <v>18.594999999999999</v>
      </c>
      <c r="F23" s="81">
        <f>F21*10%</f>
        <v>16.885000000000002</v>
      </c>
      <c r="G23" s="81">
        <f>G21*10%</f>
        <v>16.885000000000002</v>
      </c>
      <c r="H23" s="81">
        <f t="shared" si="2"/>
        <v>-3.7749999999999972</v>
      </c>
    </row>
    <row r="24" spans="1:10" s="60" customFormat="1" ht="7.5" customHeight="1" x14ac:dyDescent="0.25">
      <c r="A24" s="85"/>
      <c r="B24" s="86"/>
      <c r="C24" s="87"/>
      <c r="D24" s="87"/>
      <c r="E24" s="87"/>
      <c r="F24" s="87"/>
      <c r="G24" s="85"/>
      <c r="H24" s="87"/>
    </row>
    <row r="25" spans="1:10" ht="11.25" customHeight="1" x14ac:dyDescent="0.25">
      <c r="A25" s="129" t="s">
        <v>41</v>
      </c>
      <c r="B25" s="131"/>
      <c r="C25" s="78">
        <v>5.38</v>
      </c>
      <c r="D25" s="78">
        <v>494.36</v>
      </c>
      <c r="E25" s="78">
        <v>225.8</v>
      </c>
      <c r="F25" s="78">
        <v>207.61</v>
      </c>
      <c r="G25" s="88">
        <f>G26+G27</f>
        <v>55.021000000000001</v>
      </c>
      <c r="H25" s="81">
        <f>F25-E25-G25+D25+F25</f>
        <v>628.75900000000001</v>
      </c>
    </row>
    <row r="26" spans="1:10" ht="15" customHeight="1" x14ac:dyDescent="0.25">
      <c r="A26" s="79" t="s">
        <v>68</v>
      </c>
      <c r="B26" s="80"/>
      <c r="C26" s="81">
        <f>C25-C27</f>
        <v>4.8419999999999996</v>
      </c>
      <c r="D26" s="81">
        <v>492.59</v>
      </c>
      <c r="E26" s="81">
        <f>E25-E27</f>
        <v>203.22</v>
      </c>
      <c r="F26" s="81">
        <f>F25-F27</f>
        <v>186.84900000000002</v>
      </c>
      <c r="G26" s="89">
        <f>G53</f>
        <v>34.26</v>
      </c>
      <c r="H26" s="78">
        <f t="shared" ref="H26:H27" si="3">F26-E26-G26+D26+F26</f>
        <v>628.80799999999999</v>
      </c>
      <c r="J26" s="104"/>
    </row>
    <row r="27" spans="1:10" ht="12.75" customHeight="1" x14ac:dyDescent="0.25">
      <c r="A27" s="125" t="s">
        <v>66</v>
      </c>
      <c r="B27" s="126"/>
      <c r="C27" s="81">
        <f>C25*10%</f>
        <v>0.53800000000000003</v>
      </c>
      <c r="D27" s="81">
        <v>1.77</v>
      </c>
      <c r="E27" s="81">
        <f>E25*10%</f>
        <v>22.580000000000002</v>
      </c>
      <c r="F27" s="81">
        <f>F25*10%</f>
        <v>20.761000000000003</v>
      </c>
      <c r="G27" s="81">
        <f>F27</f>
        <v>20.761000000000003</v>
      </c>
      <c r="H27" s="81">
        <f t="shared" si="3"/>
        <v>-4.8999999999999488E-2</v>
      </c>
    </row>
    <row r="28" spans="1:10" ht="9" hidden="1" customHeight="1" x14ac:dyDescent="0.25">
      <c r="A28" s="90"/>
      <c r="B28" s="91"/>
      <c r="C28" s="81"/>
      <c r="D28" s="81"/>
      <c r="E28" s="81"/>
      <c r="F28" s="81"/>
      <c r="G28" s="81"/>
      <c r="H28" s="81"/>
    </row>
    <row r="29" spans="1:10" s="4" customFormat="1" ht="12.75" customHeight="1" x14ac:dyDescent="0.25">
      <c r="A29" s="141" t="s">
        <v>109</v>
      </c>
      <c r="B29" s="142"/>
      <c r="C29" s="72"/>
      <c r="D29" s="72">
        <v>-0.49</v>
      </c>
      <c r="E29" s="72">
        <f>E31+E32+E33+E34</f>
        <v>4.1099999999999994</v>
      </c>
      <c r="F29" s="72">
        <f>F31+F32+F33+F34</f>
        <v>3.76</v>
      </c>
      <c r="G29" s="72">
        <f>G31+G32+G33+G34</f>
        <v>3.76</v>
      </c>
      <c r="H29" s="72">
        <f>F29-E29-G29+D29+F29</f>
        <v>-0.83999999999999986</v>
      </c>
    </row>
    <row r="30" spans="1:10" ht="12.75" customHeight="1" x14ac:dyDescent="0.25">
      <c r="A30" s="92" t="s">
        <v>110</v>
      </c>
      <c r="B30" s="86"/>
      <c r="C30" s="87"/>
      <c r="D30" s="87"/>
      <c r="E30" s="87"/>
      <c r="F30" s="87"/>
      <c r="G30" s="85"/>
      <c r="H30" s="72"/>
    </row>
    <row r="31" spans="1:10" ht="12.75" customHeight="1" x14ac:dyDescent="0.25">
      <c r="A31" s="143" t="s">
        <v>111</v>
      </c>
      <c r="B31" s="144"/>
      <c r="C31" s="87"/>
      <c r="D31" s="87">
        <v>-0.04</v>
      </c>
      <c r="E31" s="87">
        <v>0.37</v>
      </c>
      <c r="F31" s="87">
        <v>0.34</v>
      </c>
      <c r="G31" s="85">
        <f>F31</f>
        <v>0.34</v>
      </c>
      <c r="H31" s="81">
        <f t="shared" ref="H31:H34" si="4">F31-E31-G31+D31+F31</f>
        <v>-6.9999999999999951E-2</v>
      </c>
    </row>
    <row r="32" spans="1:10" ht="12.75" customHeight="1" x14ac:dyDescent="0.25">
      <c r="A32" s="143" t="s">
        <v>112</v>
      </c>
      <c r="B32" s="144"/>
      <c r="C32" s="87"/>
      <c r="D32" s="87">
        <v>-0.15</v>
      </c>
      <c r="E32" s="87">
        <v>1.72</v>
      </c>
      <c r="F32" s="87">
        <v>1.56</v>
      </c>
      <c r="G32" s="85">
        <f t="shared" ref="G32:G34" si="5">F32</f>
        <v>1.56</v>
      </c>
      <c r="H32" s="81">
        <f t="shared" si="4"/>
        <v>-0.30999999999999983</v>
      </c>
    </row>
    <row r="33" spans="1:26" ht="12.75" customHeight="1" x14ac:dyDescent="0.25">
      <c r="A33" s="143" t="s">
        <v>113</v>
      </c>
      <c r="B33" s="144"/>
      <c r="C33" s="87"/>
      <c r="D33" s="87">
        <v>-0.27</v>
      </c>
      <c r="E33" s="87">
        <v>1.65</v>
      </c>
      <c r="F33" s="87">
        <v>1.52</v>
      </c>
      <c r="G33" s="85">
        <f t="shared" si="5"/>
        <v>1.52</v>
      </c>
      <c r="H33" s="81">
        <f t="shared" si="4"/>
        <v>-0.39999999999999991</v>
      </c>
    </row>
    <row r="34" spans="1:26" ht="12.75" customHeight="1" x14ac:dyDescent="0.25">
      <c r="A34" s="143" t="s">
        <v>114</v>
      </c>
      <c r="B34" s="144"/>
      <c r="C34" s="87"/>
      <c r="D34" s="87">
        <v>-0.03</v>
      </c>
      <c r="E34" s="87">
        <v>0.37</v>
      </c>
      <c r="F34" s="87">
        <v>0.34</v>
      </c>
      <c r="G34" s="85">
        <f t="shared" si="5"/>
        <v>0.34</v>
      </c>
      <c r="H34" s="81">
        <f t="shared" si="4"/>
        <v>-0.06</v>
      </c>
    </row>
    <row r="35" spans="1:26" s="60" customFormat="1" x14ac:dyDescent="0.25">
      <c r="A35" s="93" t="s">
        <v>100</v>
      </c>
      <c r="B35" s="94"/>
      <c r="C35" s="72"/>
      <c r="D35" s="72"/>
      <c r="E35" s="72">
        <f>E8+E25+E29</f>
        <v>905.64</v>
      </c>
      <c r="F35" s="72">
        <f t="shared" ref="F35" si="6">F8+F25+F29</f>
        <v>832.26</v>
      </c>
      <c r="G35" s="72">
        <f>G8+G25+G29</f>
        <v>679.67099999999994</v>
      </c>
      <c r="H35" s="72"/>
      <c r="I35" s="61"/>
      <c r="J35" s="61"/>
    </row>
    <row r="36" spans="1:26" s="60" customFormat="1" x14ac:dyDescent="0.25">
      <c r="A36" s="95" t="s">
        <v>101</v>
      </c>
      <c r="B36" s="94"/>
      <c r="C36" s="72"/>
      <c r="D36" s="72"/>
      <c r="E36" s="72"/>
      <c r="F36" s="72"/>
      <c r="G36" s="95"/>
      <c r="H36" s="72"/>
      <c r="I36" s="61"/>
      <c r="J36" s="61"/>
    </row>
    <row r="37" spans="1:26" s="55" customFormat="1" ht="26.25" customHeight="1" x14ac:dyDescent="0.25">
      <c r="A37" s="137" t="s">
        <v>128</v>
      </c>
      <c r="B37" s="138"/>
      <c r="C37" s="96"/>
      <c r="D37" s="96">
        <v>92.99</v>
      </c>
      <c r="E37" s="97">
        <v>35.979999999999997</v>
      </c>
      <c r="F37" s="97">
        <v>35.979999999999997</v>
      </c>
      <c r="G37" s="98">
        <f>G38+G39</f>
        <v>6.1166</v>
      </c>
      <c r="H37" s="78">
        <f t="shared" ref="H37:H39" si="7">F37-E37-G37+D37+F37</f>
        <v>122.85339999999999</v>
      </c>
    </row>
    <row r="38" spans="1:26" s="55" customFormat="1" ht="15" customHeight="1" x14ac:dyDescent="0.25">
      <c r="A38" s="79" t="s">
        <v>68</v>
      </c>
      <c r="B38" s="80"/>
      <c r="C38" s="96"/>
      <c r="D38" s="96">
        <v>99.22</v>
      </c>
      <c r="E38" s="97">
        <f>E37-E39</f>
        <v>29.863399999999999</v>
      </c>
      <c r="F38" s="97">
        <f>F37-F39</f>
        <v>29.863399999999999</v>
      </c>
      <c r="G38" s="98">
        <v>0</v>
      </c>
      <c r="H38" s="81">
        <f t="shared" si="7"/>
        <v>129.08339999999998</v>
      </c>
      <c r="J38" s="70"/>
    </row>
    <row r="39" spans="1:26" s="55" customFormat="1" ht="13.5" customHeight="1" x14ac:dyDescent="0.25">
      <c r="A39" s="99" t="s">
        <v>49</v>
      </c>
      <c r="B39" s="100"/>
      <c r="C39" s="101"/>
      <c r="D39" s="101">
        <v>-6.23</v>
      </c>
      <c r="E39" s="101">
        <f>E37*17%</f>
        <v>6.1166</v>
      </c>
      <c r="F39" s="101">
        <f>F37*17%</f>
        <v>6.1166</v>
      </c>
      <c r="G39" s="102">
        <f>F39</f>
        <v>6.1166</v>
      </c>
      <c r="H39" s="81">
        <f t="shared" si="7"/>
        <v>-6.23</v>
      </c>
    </row>
    <row r="40" spans="1:26" s="55" customFormat="1" ht="26.25" customHeight="1" x14ac:dyDescent="0.25">
      <c r="A40" s="137" t="s">
        <v>129</v>
      </c>
      <c r="B40" s="138"/>
      <c r="C40" s="96"/>
      <c r="D40" s="96">
        <v>11.96</v>
      </c>
      <c r="E40" s="97">
        <v>4.8</v>
      </c>
      <c r="F40" s="97">
        <v>4.8</v>
      </c>
      <c r="G40" s="98">
        <f>G42</f>
        <v>0.81600000000000006</v>
      </c>
      <c r="H40" s="78">
        <f>F40-E40-G40+D40+F40</f>
        <v>15.943999999999999</v>
      </c>
    </row>
    <row r="41" spans="1:26" s="55" customFormat="1" ht="15" customHeight="1" x14ac:dyDescent="0.25">
      <c r="A41" s="79" t="s">
        <v>68</v>
      </c>
      <c r="B41" s="80"/>
      <c r="C41" s="96"/>
      <c r="D41" s="96">
        <v>11.96</v>
      </c>
      <c r="E41" s="97">
        <f>E40-E42</f>
        <v>3.984</v>
      </c>
      <c r="F41" s="97">
        <f>F40-F42</f>
        <v>3.984</v>
      </c>
      <c r="G41" s="98">
        <v>0</v>
      </c>
      <c r="H41" s="81">
        <f>F41-E41-G41+D41+F41</f>
        <v>15.944000000000001</v>
      </c>
    </row>
    <row r="42" spans="1:26" s="55" customFormat="1" ht="13.5" customHeight="1" x14ac:dyDescent="0.25">
      <c r="A42" s="99" t="s">
        <v>49</v>
      </c>
      <c r="B42" s="100"/>
      <c r="C42" s="101"/>
      <c r="D42" s="101">
        <v>0</v>
      </c>
      <c r="E42" s="101">
        <f>E40*17%</f>
        <v>0.81600000000000006</v>
      </c>
      <c r="F42" s="101">
        <f>F40*17%</f>
        <v>0.81600000000000006</v>
      </c>
      <c r="G42" s="102">
        <f>F42</f>
        <v>0.81600000000000006</v>
      </c>
      <c r="H42" s="81">
        <f t="shared" ref="H42" si="8">F42-E42-G42+D42+F42</f>
        <v>0</v>
      </c>
    </row>
    <row r="43" spans="1:26" s="60" customFormat="1" x14ac:dyDescent="0.25">
      <c r="A43" s="135" t="s">
        <v>102</v>
      </c>
      <c r="B43" s="136"/>
      <c r="C43" s="72"/>
      <c r="D43" s="72"/>
      <c r="E43" s="72">
        <f>E37+E40</f>
        <v>40.779999999999994</v>
      </c>
      <c r="F43" s="72">
        <f>F37+F40</f>
        <v>40.779999999999994</v>
      </c>
      <c r="G43" s="72">
        <f>G37+G40</f>
        <v>6.9325999999999999</v>
      </c>
      <c r="H43" s="72"/>
    </row>
    <row r="44" spans="1:26" s="60" customFormat="1" ht="15" customHeight="1" x14ac:dyDescent="0.25">
      <c r="A44" s="135" t="s">
        <v>118</v>
      </c>
      <c r="B44" s="136"/>
      <c r="C44" s="72"/>
      <c r="D44" s="72"/>
      <c r="E44" s="72">
        <f>E35+E43</f>
        <v>946.42</v>
      </c>
      <c r="F44" s="72">
        <f t="shared" ref="F44:G44" si="9">F35+F43</f>
        <v>873.04</v>
      </c>
      <c r="G44" s="72">
        <f t="shared" si="9"/>
        <v>686.60359999999991</v>
      </c>
      <c r="H44" s="72"/>
    </row>
    <row r="45" spans="1:26" s="60" customFormat="1" ht="14.25" customHeight="1" x14ac:dyDescent="0.25">
      <c r="A45" s="135" t="s">
        <v>106</v>
      </c>
      <c r="B45" s="136"/>
      <c r="C45" s="71"/>
      <c r="D45" s="71">
        <f>D3</f>
        <v>515.65</v>
      </c>
      <c r="E45" s="72"/>
      <c r="F45" s="72"/>
      <c r="G45" s="72"/>
      <c r="H45" s="72">
        <f>F44-E44+D45+F44-G44</f>
        <v>628.70640000000003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s="60" customFormat="1" ht="25.5" customHeight="1" x14ac:dyDescent="0.25">
      <c r="A46" s="121" t="s">
        <v>130</v>
      </c>
      <c r="B46" s="121"/>
      <c r="C46" s="71"/>
      <c r="D46" s="71"/>
      <c r="E46" s="72"/>
      <c r="F46" s="72"/>
      <c r="G46" s="72"/>
      <c r="H46" s="72">
        <f>H47+H48</f>
        <v>628.70639999999992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s="60" customFormat="1" ht="12.75" customHeight="1" x14ac:dyDescent="0.25">
      <c r="A47" s="121" t="s">
        <v>104</v>
      </c>
      <c r="B47" s="134"/>
      <c r="C47" s="71"/>
      <c r="D47" s="71"/>
      <c r="E47" s="72"/>
      <c r="F47" s="72"/>
      <c r="G47" s="72"/>
      <c r="H47" s="103">
        <f>H26+H38+H40</f>
        <v>773.83539999999994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s="60" customFormat="1" ht="14.25" customHeight="1" x14ac:dyDescent="0.25">
      <c r="A48" s="121" t="s">
        <v>105</v>
      </c>
      <c r="B48" s="134"/>
      <c r="C48" s="71"/>
      <c r="D48" s="71"/>
      <c r="E48" s="72"/>
      <c r="F48" s="72"/>
      <c r="G48" s="72"/>
      <c r="H48" s="103">
        <f>H8+H39+H29+H27</f>
        <v>-145.12900000000005</v>
      </c>
      <c r="I48" s="59"/>
      <c r="J48" s="6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8" ht="26.25" customHeight="1" x14ac:dyDescent="0.25">
      <c r="A49" s="139"/>
      <c r="B49" s="140"/>
      <c r="C49" s="140"/>
      <c r="D49" s="140"/>
      <c r="E49" s="140"/>
      <c r="F49" s="140"/>
      <c r="G49" s="140"/>
      <c r="H49" s="140"/>
    </row>
    <row r="50" spans="1:8" ht="28.5" customHeight="1" x14ac:dyDescent="0.25">
      <c r="A50" s="20" t="s">
        <v>131</v>
      </c>
      <c r="D50" s="21"/>
      <c r="E50" s="21"/>
      <c r="F50" s="21"/>
      <c r="G50" s="21"/>
    </row>
    <row r="51" spans="1:8" ht="25.5" customHeight="1" x14ac:dyDescent="0.25">
      <c r="A51" s="148" t="s">
        <v>51</v>
      </c>
      <c r="B51" s="149"/>
      <c r="C51" s="149"/>
      <c r="D51" s="108"/>
      <c r="E51" s="28" t="s">
        <v>52</v>
      </c>
      <c r="F51" s="28" t="s">
        <v>53</v>
      </c>
      <c r="G51" s="30" t="s">
        <v>54</v>
      </c>
      <c r="H51" s="6" t="s">
        <v>107</v>
      </c>
    </row>
    <row r="52" spans="1:8" ht="18.75" customHeight="1" x14ac:dyDescent="0.25">
      <c r="A52" s="153" t="s">
        <v>119</v>
      </c>
      <c r="B52" s="154"/>
      <c r="C52" s="154"/>
      <c r="D52" s="155"/>
      <c r="E52" s="29">
        <v>43770</v>
      </c>
      <c r="F52" s="28" t="s">
        <v>132</v>
      </c>
      <c r="G52" s="28">
        <v>34.26</v>
      </c>
      <c r="H52" s="6" t="s">
        <v>133</v>
      </c>
    </row>
    <row r="53" spans="1:8" s="4" customFormat="1" ht="13.5" customHeight="1" x14ac:dyDescent="0.25">
      <c r="A53" s="150" t="s">
        <v>7</v>
      </c>
      <c r="B53" s="151"/>
      <c r="C53" s="151"/>
      <c r="D53" s="152"/>
      <c r="E53" s="48"/>
      <c r="F53" s="49"/>
      <c r="G53" s="50">
        <f>SUM(G52:G52)</f>
        <v>34.26</v>
      </c>
      <c r="H53" s="57"/>
    </row>
    <row r="54" spans="1:8" s="4" customFormat="1" ht="13.5" customHeight="1" x14ac:dyDescent="0.25">
      <c r="A54" s="63"/>
      <c r="B54" s="64"/>
      <c r="C54" s="64"/>
      <c r="D54" s="64"/>
      <c r="E54" s="65"/>
      <c r="F54" s="66"/>
      <c r="G54" s="67"/>
      <c r="H54" s="68"/>
    </row>
    <row r="55" spans="1:8" s="4" customFormat="1" ht="13.5" customHeight="1" x14ac:dyDescent="0.25">
      <c r="A55" s="63"/>
      <c r="B55" s="64"/>
      <c r="C55" s="64"/>
      <c r="D55" s="64"/>
      <c r="E55" s="65"/>
      <c r="F55" s="66"/>
      <c r="G55" s="67"/>
      <c r="H55" s="68"/>
    </row>
    <row r="56" spans="1:8" x14ac:dyDescent="0.25">
      <c r="A56" s="20" t="s">
        <v>42</v>
      </c>
      <c r="D56" s="21"/>
      <c r="E56" s="21"/>
      <c r="F56" s="21"/>
      <c r="G56" s="21"/>
    </row>
    <row r="57" spans="1:8" x14ac:dyDescent="0.25">
      <c r="A57" s="20" t="s">
        <v>43</v>
      </c>
      <c r="D57" s="21"/>
      <c r="E57" s="21"/>
      <c r="F57" s="21"/>
      <c r="G57" s="21"/>
    </row>
    <row r="58" spans="1:8" ht="23.25" customHeight="1" x14ac:dyDescent="0.25">
      <c r="A58" s="148" t="s">
        <v>56</v>
      </c>
      <c r="B58" s="149"/>
      <c r="C58" s="149"/>
      <c r="D58" s="149"/>
      <c r="E58" s="108"/>
      <c r="F58" s="31" t="s">
        <v>53</v>
      </c>
      <c r="G58" s="30" t="s">
        <v>55</v>
      </c>
    </row>
    <row r="59" spans="1:8" x14ac:dyDescent="0.25">
      <c r="A59" s="148" t="s">
        <v>71</v>
      </c>
      <c r="B59" s="149"/>
      <c r="C59" s="149"/>
      <c r="D59" s="149"/>
      <c r="E59" s="108"/>
      <c r="F59" s="28"/>
      <c r="G59" s="28">
        <v>0</v>
      </c>
    </row>
    <row r="60" spans="1:8" x14ac:dyDescent="0.25">
      <c r="A60" s="21"/>
      <c r="D60" s="21"/>
      <c r="E60" s="21"/>
      <c r="F60" s="21"/>
      <c r="G60" s="21"/>
    </row>
    <row r="62" spans="1:8" x14ac:dyDescent="0.25">
      <c r="A62" s="20" t="s">
        <v>117</v>
      </c>
      <c r="E62" s="32"/>
      <c r="F62" s="52"/>
      <c r="G62" s="32"/>
    </row>
    <row r="63" spans="1:8" x14ac:dyDescent="0.25">
      <c r="A63" s="20" t="s">
        <v>134</v>
      </c>
      <c r="B63" s="53"/>
      <c r="C63" s="54"/>
      <c r="D63" s="20"/>
      <c r="E63" s="32"/>
      <c r="F63" s="52"/>
      <c r="G63" s="32"/>
    </row>
    <row r="64" spans="1:8" ht="48.75" customHeight="1" x14ac:dyDescent="0.25">
      <c r="A64" s="145" t="s">
        <v>138</v>
      </c>
      <c r="B64" s="146"/>
      <c r="C64" s="146"/>
      <c r="D64" s="146"/>
      <c r="E64" s="146"/>
      <c r="F64" s="146"/>
      <c r="G64" s="146"/>
      <c r="H64" s="147"/>
    </row>
    <row r="66" spans="1:6" ht="26.25" customHeight="1" x14ac:dyDescent="0.25"/>
    <row r="67" spans="1:6" x14ac:dyDescent="0.25">
      <c r="A67" s="4" t="s">
        <v>72</v>
      </c>
      <c r="B67" s="34"/>
      <c r="C67" s="35"/>
      <c r="D67" s="4"/>
      <c r="E67" s="4" t="s">
        <v>136</v>
      </c>
      <c r="F67" s="4"/>
    </row>
    <row r="68" spans="1:6" x14ac:dyDescent="0.25">
      <c r="A68" s="4" t="s">
        <v>73</v>
      </c>
      <c r="B68" s="34"/>
      <c r="C68" s="35"/>
      <c r="D68" s="4"/>
      <c r="E68" s="4"/>
      <c r="F68" s="4"/>
    </row>
    <row r="69" spans="1:6" x14ac:dyDescent="0.25">
      <c r="A69" s="4" t="s">
        <v>74</v>
      </c>
      <c r="B69" s="34"/>
      <c r="C69" s="35"/>
      <c r="D69" s="4"/>
      <c r="E69" s="4"/>
      <c r="F69" s="4"/>
    </row>
    <row r="70" spans="1:6" ht="75.75" customHeight="1" x14ac:dyDescent="0.25">
      <c r="A70" s="4"/>
      <c r="B70" s="34"/>
      <c r="C70" s="35"/>
      <c r="D70" s="4"/>
      <c r="E70" s="4"/>
      <c r="F70" s="4"/>
    </row>
    <row r="71" spans="1:6" x14ac:dyDescent="0.25">
      <c r="A71" s="21" t="s">
        <v>135</v>
      </c>
      <c r="B71" s="51"/>
    </row>
    <row r="72" spans="1:6" x14ac:dyDescent="0.25">
      <c r="A72" s="21" t="s">
        <v>75</v>
      </c>
      <c r="B72" s="51"/>
      <c r="C72" s="33" t="s">
        <v>23</v>
      </c>
    </row>
    <row r="73" spans="1:6" x14ac:dyDescent="0.25">
      <c r="A73" s="21" t="s">
        <v>76</v>
      </c>
      <c r="B73" s="51"/>
      <c r="C73" s="33" t="s">
        <v>77</v>
      </c>
    </row>
    <row r="74" spans="1:6" x14ac:dyDescent="0.25">
      <c r="A74" s="21" t="s">
        <v>78</v>
      </c>
      <c r="B74" s="51"/>
      <c r="C74" s="33" t="s">
        <v>137</v>
      </c>
    </row>
  </sheetData>
  <mergeCells count="37">
    <mergeCell ref="A64:H64"/>
    <mergeCell ref="A51:D51"/>
    <mergeCell ref="A53:D53"/>
    <mergeCell ref="A58:E58"/>
    <mergeCell ref="A59:E59"/>
    <mergeCell ref="A52:D52"/>
    <mergeCell ref="A25:B25"/>
    <mergeCell ref="A27:B27"/>
    <mergeCell ref="A43:B43"/>
    <mergeCell ref="A40:B40"/>
    <mergeCell ref="A49:H49"/>
    <mergeCell ref="A46:B46"/>
    <mergeCell ref="A37:B37"/>
    <mergeCell ref="A44:B44"/>
    <mergeCell ref="A45:B45"/>
    <mergeCell ref="A29:B29"/>
    <mergeCell ref="A31:B31"/>
    <mergeCell ref="A32:B32"/>
    <mergeCell ref="A33:B33"/>
    <mergeCell ref="A34:B34"/>
    <mergeCell ref="A48:B48"/>
    <mergeCell ref="A47:B47"/>
    <mergeCell ref="A3:B3"/>
    <mergeCell ref="A6:H6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4:B4"/>
    <mergeCell ref="A5:B5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2020-03-05T06:25:28Z</cp:lastPrinted>
  <dcterms:created xsi:type="dcterms:W3CDTF">2013-02-18T04:38:06Z</dcterms:created>
  <dcterms:modified xsi:type="dcterms:W3CDTF">2020-03-19T05:32:02Z</dcterms:modified>
</cp:coreProperties>
</file>