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5" i="8" l="1"/>
  <c r="H48" i="8"/>
  <c r="H47" i="8"/>
  <c r="H46" i="8"/>
  <c r="H41" i="8"/>
  <c r="H40" i="8"/>
  <c r="D45" i="8"/>
  <c r="G26" i="8"/>
  <c r="G25" i="8"/>
  <c r="H25" i="8"/>
  <c r="G43" i="8"/>
  <c r="F39" i="8"/>
  <c r="F43" i="8"/>
  <c r="E43" i="8"/>
  <c r="H29" i="8"/>
  <c r="G35" i="8"/>
  <c r="G32" i="8"/>
  <c r="G33" i="8"/>
  <c r="G34" i="8"/>
  <c r="G31" i="8"/>
  <c r="D20" i="8"/>
  <c r="C8" i="8"/>
  <c r="G56" i="8"/>
  <c r="F8" i="8"/>
  <c r="E8" i="8"/>
  <c r="H8" i="8"/>
  <c r="E39" i="8"/>
  <c r="G39" i="8"/>
  <c r="H39" i="8"/>
  <c r="H31" i="8"/>
  <c r="H32" i="8"/>
  <c r="H33" i="8"/>
  <c r="H34" i="8"/>
  <c r="F27" i="8"/>
  <c r="G27" i="8"/>
  <c r="G8" i="8"/>
  <c r="G29" i="8"/>
  <c r="F29" i="8"/>
  <c r="F35" i="8"/>
  <c r="E29" i="8"/>
  <c r="E35" i="8"/>
  <c r="D3" i="8"/>
  <c r="F38" i="8"/>
  <c r="E38" i="8"/>
  <c r="H38" i="8"/>
  <c r="F42" i="8"/>
  <c r="G42" i="8"/>
  <c r="G40" i="8"/>
  <c r="E42" i="8"/>
  <c r="H42" i="8"/>
  <c r="F41" i="8"/>
  <c r="E41" i="8"/>
  <c r="H37" i="8"/>
  <c r="E27" i="8"/>
  <c r="H27" i="8"/>
  <c r="E26" i="8"/>
  <c r="F26" i="8"/>
  <c r="H26" i="8"/>
  <c r="G44" i="8"/>
  <c r="F44" i="8"/>
  <c r="E44" i="8"/>
  <c r="G21" i="8"/>
  <c r="G18" i="8"/>
  <c r="G15" i="8"/>
  <c r="G12" i="8"/>
  <c r="C27" i="8"/>
  <c r="C26" i="8"/>
  <c r="C23" i="8"/>
  <c r="C22" i="8"/>
  <c r="C20" i="8"/>
  <c r="C19" i="8"/>
  <c r="C17" i="8"/>
  <c r="C16" i="8"/>
  <c r="F23" i="8"/>
  <c r="E23" i="8"/>
  <c r="D23" i="8"/>
  <c r="H23" i="8"/>
  <c r="F22" i="8"/>
  <c r="E22" i="8"/>
  <c r="D22" i="8"/>
  <c r="H22" i="8"/>
  <c r="H21" i="8"/>
  <c r="E20" i="8"/>
  <c r="F20" i="8"/>
  <c r="H20" i="8"/>
  <c r="E19" i="8"/>
  <c r="F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G23" i="8"/>
  <c r="G22" i="8"/>
  <c r="G20" i="8"/>
  <c r="G19" i="8"/>
  <c r="G17" i="8"/>
  <c r="G16" i="8"/>
  <c r="G14" i="8"/>
  <c r="G13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<sst xmlns="http://schemas.openxmlformats.org/spreadsheetml/2006/main" count="171" uniqueCount="149">
  <si>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</si>
  <si>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</si>
  <si>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</si>
  <si>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</si>
  <si>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</si>
  <si>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</si>
  <si>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</si>
  <si>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</si>
  <si>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</si>
  <si>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</si>
  <si>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</si>
  <si>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</si>
  <si>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</si>
  <si>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</si>
  <si>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</si>
  <si>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</si>
  <si>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</si>
  <si>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</si>
  <si>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</si>
  <si>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</si>
  <si>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</si>
  <si>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</si>
  <si>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</si>
  <si>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</si>
  <si>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</si>
  <si>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</si>
  <si>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</si>
  <si>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</si>
  <si>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</si>
  <si>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</si>
  <si>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</si>
  <si>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</si>
  <si>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</si>
  <si>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</si>
  <si>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</si>
  <si>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</si>
  <si>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</si>
  <si>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</si>
  <si>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</si>
  <si>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</si>
  <si>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</si>
  <si>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</si>
  <si>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</si>
  <si>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</si>
  <si>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</si>
  <si>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</si>
  <si>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</si>
  <si>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</si>
  <si>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</si>
  <si>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</si>
  <si>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</si>
  <si>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</si>
  <si>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</si>
  <si>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</si>
  <si>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</si>
  <si>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</si>
  <si>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</si>
  <si>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</si>
  <si>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</si>
  <si>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</si>
  <si>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</si>
  <si>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</si>
  <si>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</si>
  <si>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</si>
  <si>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</si>
  <si>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</si>
  <si>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</si>
  <si>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</si>
  <si>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</si>
  <si>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</si>
  <si>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</si>
  <si>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</si>
  <si>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</si>
  <si>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</si>
  <si>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</si>
  <si>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</si>
  <si>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</si>
  <si>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</si>
  <si>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</si>
  <si>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</si>
  <si>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</si>
  <si>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</si>
  <si>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</si>
  <si>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</si>
  <si>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</si>
  <si>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</si>
  <si>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ООО "Эра"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</si>
  <si>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</si>
  <si>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</si>
  <si>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</si>
  <si>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</si>
  <si>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</si>
  <si>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</si>
  <si>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</si>
  <si>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</si>
  <si>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</si>
  <si>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</si>
  <si>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</si>
  <si>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</si>
  <si>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</si>
  <si>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</si>
  <si>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</si>
  <si>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</si>
  <si>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</si>
  <si>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</si>
  <si>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195/а по ул. Светланская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</si>
  <si>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</si>
  <si>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</si>
  <si>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</si>
  <si>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</si>
  <si>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</si>
  <si>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</si>
  <si>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</si>
  <si>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3 501,40 м2</t>
  </si>
  <si>
    <t>ВСЕГО С УЧЕТОМ ОСТАТКОВ:</t>
  </si>
  <si>
    <t>исполн-ль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</si>
  <si>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</si>
  <si>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</si>
  <si>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</si>
  <si>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</si>
  <si>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</si>
  <si>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</si>
  <si>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</si>
  <si>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района"  за 2018 г.</t>
  </si>
  <si>
    <t>399,90 м2</t>
  </si>
  <si>
    <t>55,40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</si>
  <si>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</si>
  <si>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</si>
  <si>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</si>
  <si>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4. Текущий ремонт коммуникаций, проходящих через нежилые помещения</t>
  </si>
  <si>
    <t>5. Телекоммуникации на общедомовом имуществе. (Ростелеком)</t>
  </si>
  <si>
    <t>переходящие остатки д/ср-в на конец 2018г</t>
  </si>
  <si>
    <t>3. Перечень работ, выполненных по статье " текущий ремонт"  в 2018 году.</t>
  </si>
  <si>
    <t>Часть 4</t>
  </si>
  <si>
    <t>План по статье "текущий ремонт" на 2019 год</t>
  </si>
  <si>
    <t>ВСЕГО ПО ДОМУ:</t>
  </si>
  <si>
    <t>Установка почтовых ящиков</t>
  </si>
  <si>
    <t>70 шт</t>
  </si>
  <si>
    <t>ЭРА</t>
  </si>
  <si>
    <t>Изготовление и установка подоконников</t>
  </si>
  <si>
    <t>16 шт</t>
  </si>
  <si>
    <t>АЛМИ</t>
  </si>
  <si>
    <t>Ремонт эл/снабжения</t>
  </si>
  <si>
    <t>65 пм</t>
  </si>
  <si>
    <t>Ремонт кровли</t>
  </si>
  <si>
    <t>15 м2</t>
  </si>
  <si>
    <t>ТСГ</t>
  </si>
  <si>
    <t>Управляющая компания предлагает: косметический ремонт подъездов, ремонт системы ЦО, ремонт кровли. Собственникам, необходимо предоставить в Управляющую компанию протокол общего собрания, для выполнения предложенных, либо иных необходимых работ.</t>
  </si>
  <si>
    <t xml:space="preserve">ИСХ.  577/02   от 19.02.2019г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</si>
</sst>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6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2" fontId="9" fillId="2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1" xfId="0" applyNumberFormat="1" applyFont="1" applyFill="1" applyBorder="1"/>
    <xf numFmtId="2" fontId="0" fillId="2" borderId="0" xfId="0" applyNumberFormat="1" applyFill="1" applyBorder="1"/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/>
    <xf numFmtId="2" fontId="6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2" xfId="0" applyFont="1" applyBorder="1" applyAlignment="1"/>
    <xf numFmtId="0" fontId="4" fillId="0" borderId="5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123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3" t="s">
        <v>105</v>
      </c>
    </row>
    <row r="4" spans="1:4" s="22" customFormat="1" ht="14.25" customHeight="1" x14ac:dyDescent="0.2">
      <c r="A4" s="21" t="s">
        <v>148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49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46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21" t="s">
        <v>12</v>
      </c>
      <c r="D9" s="122"/>
    </row>
    <row r="10" spans="1:4" s="3" customFormat="1" ht="24" customHeight="1" x14ac:dyDescent="0.25">
      <c r="A10" s="13" t="s">
        <v>2</v>
      </c>
      <c r="B10" s="15" t="s">
        <v>13</v>
      </c>
      <c r="C10" s="123" t="s">
        <v>73</v>
      </c>
      <c r="D10" s="120"/>
    </row>
    <row r="11" spans="1:4" s="3" customFormat="1" ht="15" customHeight="1" x14ac:dyDescent="0.25">
      <c r="A11" s="13" t="s">
        <v>3</v>
      </c>
      <c r="B11" s="14" t="s">
        <v>14</v>
      </c>
      <c r="C11" s="121" t="s">
        <v>15</v>
      </c>
      <c r="D11" s="122"/>
    </row>
    <row r="12" spans="1:4" s="3" customFormat="1" ht="16.5" customHeight="1" x14ac:dyDescent="0.25">
      <c r="A12" s="127">
        <v>5</v>
      </c>
      <c r="B12" s="127" t="s">
        <v>88</v>
      </c>
      <c r="C12" s="51" t="s">
        <v>89</v>
      </c>
      <c r="D12" s="52" t="s">
        <v>90</v>
      </c>
    </row>
    <row r="13" spans="1:4" s="3" customFormat="1" ht="14.25" customHeight="1" x14ac:dyDescent="0.25">
      <c r="A13" s="127"/>
      <c r="B13" s="127"/>
      <c r="C13" s="51" t="s">
        <v>91</v>
      </c>
      <c r="D13" s="52" t="s">
        <v>92</v>
      </c>
    </row>
    <row r="14" spans="1:4" s="3" customFormat="1" x14ac:dyDescent="0.25">
      <c r="A14" s="127"/>
      <c r="B14" s="127"/>
      <c r="C14" s="51" t="s">
        <v>93</v>
      </c>
      <c r="D14" s="52" t="s">
        <v>94</v>
      </c>
    </row>
    <row r="15" spans="1:4" s="3" customFormat="1" ht="16.5" customHeight="1" x14ac:dyDescent="0.25">
      <c r="A15" s="127"/>
      <c r="B15" s="127"/>
      <c r="C15" s="51" t="s">
        <v>95</v>
      </c>
      <c r="D15" s="52" t="s">
        <v>96</v>
      </c>
    </row>
    <row r="16" spans="1:4" s="3" customFormat="1" ht="16.5" customHeight="1" x14ac:dyDescent="0.25">
      <c r="A16" s="127"/>
      <c r="B16" s="127"/>
      <c r="C16" s="51" t="s">
        <v>97</v>
      </c>
      <c r="D16" s="52" t="s">
        <v>98</v>
      </c>
    </row>
    <row r="17" spans="1:4" s="5" customFormat="1" ht="15.75" customHeight="1" x14ac:dyDescent="0.25">
      <c r="A17" s="127"/>
      <c r="B17" s="127"/>
      <c r="C17" s="51" t="s">
        <v>99</v>
      </c>
      <c r="D17" s="52" t="s">
        <v>100</v>
      </c>
    </row>
    <row r="18" spans="1:4" s="5" customFormat="1" ht="15.75" customHeight="1" x14ac:dyDescent="0.25">
      <c r="A18" s="127"/>
      <c r="B18" s="127"/>
      <c r="C18" s="53" t="s">
        <v>101</v>
      </c>
      <c r="D18" s="52" t="s">
        <v>102</v>
      </c>
    </row>
    <row r="19" spans="1:4" ht="21.75" customHeight="1" x14ac:dyDescent="0.25">
      <c r="A19" s="13" t="s">
        <v>4</v>
      </c>
      <c r="B19" s="14" t="s">
        <v>16</v>
      </c>
      <c r="C19" s="128" t="s">
        <v>85</v>
      </c>
      <c r="D19" s="129"/>
    </row>
    <row r="20" spans="1:4" s="5" customFormat="1" ht="18" customHeight="1" x14ac:dyDescent="0.25">
      <c r="A20" s="13" t="s">
        <v>5</v>
      </c>
      <c r="B20" s="14" t="s">
        <v>17</v>
      </c>
      <c r="C20" s="130" t="s">
        <v>53</v>
      </c>
      <c r="D20" s="131"/>
    </row>
    <row r="21" spans="1:4" s="5" customFormat="1" ht="15" customHeight="1" x14ac:dyDescent="0.25">
      <c r="A21" s="13" t="s">
        <v>6</v>
      </c>
      <c r="B21" s="14" t="s">
        <v>18</v>
      </c>
      <c r="C21" s="123" t="s">
        <v>19</v>
      </c>
      <c r="D21" s="132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8.5" customHeight="1" x14ac:dyDescent="0.25">
      <c r="A26" s="124" t="s">
        <v>26</v>
      </c>
      <c r="B26" s="125"/>
      <c r="C26" s="125"/>
      <c r="D26" s="126"/>
    </row>
    <row r="27" spans="1:4" ht="12" customHeight="1" x14ac:dyDescent="0.25">
      <c r="A27" s="48"/>
      <c r="B27" s="49"/>
      <c r="C27" s="49"/>
      <c r="D27" s="50"/>
    </row>
    <row r="28" spans="1:4" ht="13.5" customHeight="1" x14ac:dyDescent="0.25">
      <c r="A28" s="7">
        <v>1</v>
      </c>
      <c r="B28" s="6" t="s">
        <v>103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86</v>
      </c>
      <c r="C30" s="6" t="s">
        <v>104</v>
      </c>
      <c r="D30" s="6" t="s">
        <v>87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116</v>
      </c>
      <c r="C33" s="6" t="s">
        <v>104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47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19">
        <v>1974</v>
      </c>
      <c r="D38" s="118"/>
    </row>
    <row r="39" spans="1:4" x14ac:dyDescent="0.25">
      <c r="A39" s="7">
        <v>2</v>
      </c>
      <c r="B39" s="6" t="s">
        <v>33</v>
      </c>
      <c r="C39" s="119">
        <v>5</v>
      </c>
      <c r="D39" s="118"/>
    </row>
    <row r="40" spans="1:4" x14ac:dyDescent="0.25">
      <c r="A40" s="7">
        <v>3</v>
      </c>
      <c r="B40" s="6" t="s">
        <v>34</v>
      </c>
      <c r="C40" s="119">
        <v>4</v>
      </c>
      <c r="D40" s="118"/>
    </row>
    <row r="41" spans="1:4" ht="15" customHeight="1" x14ac:dyDescent="0.25">
      <c r="A41" s="7">
        <v>4</v>
      </c>
      <c r="B41" s="6" t="s">
        <v>32</v>
      </c>
      <c r="C41" s="119" t="s">
        <v>74</v>
      </c>
      <c r="D41" s="118"/>
    </row>
    <row r="42" spans="1:4" x14ac:dyDescent="0.25">
      <c r="A42" s="7">
        <v>5</v>
      </c>
      <c r="B42" s="6" t="s">
        <v>35</v>
      </c>
      <c r="C42" s="119" t="s">
        <v>74</v>
      </c>
      <c r="D42" s="118"/>
    </row>
    <row r="43" spans="1:4" x14ac:dyDescent="0.25">
      <c r="A43" s="7">
        <v>6</v>
      </c>
      <c r="B43" s="6" t="s">
        <v>36</v>
      </c>
      <c r="C43" s="119" t="s">
        <v>113</v>
      </c>
      <c r="D43" s="118"/>
    </row>
    <row r="44" spans="1:4" ht="15" customHeight="1" x14ac:dyDescent="0.25">
      <c r="A44" s="7">
        <v>7</v>
      </c>
      <c r="B44" s="6" t="s">
        <v>37</v>
      </c>
      <c r="C44" s="119" t="s">
        <v>124</v>
      </c>
      <c r="D44" s="118"/>
    </row>
    <row r="45" spans="1:4" x14ac:dyDescent="0.25">
      <c r="A45" s="7">
        <v>8</v>
      </c>
      <c r="B45" s="6" t="s">
        <v>38</v>
      </c>
      <c r="C45" s="119" t="s">
        <v>125</v>
      </c>
      <c r="D45" s="118"/>
    </row>
    <row r="46" spans="1:4" x14ac:dyDescent="0.25">
      <c r="A46" s="7">
        <v>9</v>
      </c>
      <c r="B46" s="6" t="s">
        <v>106</v>
      </c>
      <c r="C46" s="119">
        <v>136</v>
      </c>
      <c r="D46" s="120"/>
    </row>
    <row r="47" spans="1:4" x14ac:dyDescent="0.25">
      <c r="A47" s="7">
        <v>10</v>
      </c>
      <c r="B47" s="6" t="s">
        <v>72</v>
      </c>
      <c r="C47" s="117">
        <v>39630</v>
      </c>
      <c r="D47" s="118"/>
    </row>
    <row r="48" spans="1:4" x14ac:dyDescent="0.25">
      <c r="A48" s="4"/>
    </row>
    <row r="49" spans="1:4" x14ac:dyDescent="0.25">
      <c r="A49" s="4"/>
    </row>
    <row r="51" spans="1:4" x14ac:dyDescent="0.25">
      <c r="A51" s="54"/>
      <c r="B51" s="54"/>
      <c r="C51" s="55"/>
      <c r="D51" s="56"/>
    </row>
    <row r="52" spans="1:4" x14ac:dyDescent="0.25">
      <c r="A52" s="54"/>
      <c r="B52" s="54"/>
      <c r="C52" s="55"/>
      <c r="D52" s="56"/>
    </row>
    <row r="53" spans="1:4" x14ac:dyDescent="0.25">
      <c r="A53" s="54"/>
      <c r="B53" s="54"/>
      <c r="C53" s="55"/>
      <c r="D53" s="56"/>
    </row>
    <row r="54" spans="1:4" x14ac:dyDescent="0.25">
      <c r="A54" s="54"/>
      <c r="B54" s="54"/>
      <c r="C54" s="55"/>
      <c r="D54" s="56"/>
    </row>
    <row r="55" spans="1:4" x14ac:dyDescent="0.25">
      <c r="A55" s="54"/>
      <c r="B55" s="54"/>
      <c r="C55" s="57"/>
      <c r="D55" s="56"/>
    </row>
    <row r="56" spans="1:4" x14ac:dyDescent="0.25">
      <c r="A56" s="54"/>
      <c r="B56" s="54"/>
      <c r="C56" s="58"/>
      <c r="D56" s="56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opLeftCell="A22" workbookViewId="0">
      <selection activeCell="H46" sqref="H46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110</v>
      </c>
      <c r="B1"/>
      <c r="C1" s="35"/>
      <c r="D1" s="35"/>
      <c r="G1" s="35"/>
      <c r="H1" s="1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 customHeight="1" x14ac:dyDescent="0.25">
      <c r="A2" s="4" t="s">
        <v>126</v>
      </c>
      <c r="B2"/>
      <c r="C2" s="35"/>
      <c r="D2" s="35"/>
      <c r="G2" s="35"/>
      <c r="H2" s="1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92" customFormat="1" ht="23.25" customHeight="1" x14ac:dyDescent="0.25">
      <c r="A3" s="133" t="s">
        <v>127</v>
      </c>
      <c r="B3" s="133"/>
      <c r="C3" s="85"/>
      <c r="D3" s="86">
        <f>(D4+D5)</f>
        <v>410</v>
      </c>
      <c r="E3" s="87"/>
      <c r="F3" s="88"/>
      <c r="G3" s="88"/>
      <c r="H3" s="89"/>
      <c r="I3" s="90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s="92" customFormat="1" ht="15.75" customHeight="1" x14ac:dyDescent="0.25">
      <c r="A4" s="133" t="s">
        <v>111</v>
      </c>
      <c r="B4" s="146"/>
      <c r="C4" s="85"/>
      <c r="D4" s="86">
        <v>522.99</v>
      </c>
      <c r="E4" s="87"/>
      <c r="F4" s="88"/>
      <c r="G4" s="88"/>
      <c r="H4" s="93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s="92" customFormat="1" ht="14.25" customHeight="1" x14ac:dyDescent="0.25">
      <c r="A5" s="133" t="s">
        <v>112</v>
      </c>
      <c r="B5" s="146"/>
      <c r="C5" s="85"/>
      <c r="D5" s="86">
        <v>-112.99</v>
      </c>
      <c r="E5" s="87"/>
      <c r="F5" s="88"/>
      <c r="G5" s="88"/>
      <c r="H5" s="89"/>
      <c r="I5" s="90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15" customHeight="1" x14ac:dyDescent="0.25">
      <c r="A6" s="134" t="s">
        <v>128</v>
      </c>
      <c r="B6" s="135"/>
      <c r="C6" s="135"/>
      <c r="D6" s="135"/>
      <c r="E6" s="135"/>
      <c r="F6" s="135"/>
      <c r="G6" s="135"/>
      <c r="H6" s="136"/>
      <c r="I6" s="8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56.25" customHeight="1" x14ac:dyDescent="0.25">
      <c r="A7" s="141" t="s">
        <v>60</v>
      </c>
      <c r="B7" s="142"/>
      <c r="C7" s="40" t="s">
        <v>61</v>
      </c>
      <c r="D7" s="28" t="s">
        <v>62</v>
      </c>
      <c r="E7" s="28" t="s">
        <v>63</v>
      </c>
      <c r="F7" s="28" t="s">
        <v>64</v>
      </c>
      <c r="G7" s="36" t="s">
        <v>65</v>
      </c>
      <c r="H7" s="28" t="s">
        <v>66</v>
      </c>
    </row>
    <row r="8" spans="1:26" ht="17.25" customHeight="1" x14ac:dyDescent="0.25">
      <c r="A8" s="141" t="s">
        <v>67</v>
      </c>
      <c r="B8" s="143"/>
      <c r="C8" s="41">
        <f>C12+C15+C18+C21</f>
        <v>15.830000000000002</v>
      </c>
      <c r="D8" s="63">
        <v>-107.57</v>
      </c>
      <c r="E8" s="63">
        <f>E12+E15+E18+E21</f>
        <v>663.93000000000006</v>
      </c>
      <c r="F8" s="63">
        <f>F12+F15+F18+F21</f>
        <v>688.33</v>
      </c>
      <c r="G8" s="63">
        <f>F8</f>
        <v>688.33</v>
      </c>
      <c r="H8" s="60">
        <f>F8-E8+D8</f>
        <v>-83.170000000000016</v>
      </c>
      <c r="J8" s="71"/>
    </row>
    <row r="9" spans="1:26" x14ac:dyDescent="0.25">
      <c r="A9" s="37" t="s">
        <v>68</v>
      </c>
      <c r="B9" s="38"/>
      <c r="C9" s="42">
        <f>C8-C10</f>
        <v>14.247000000000002</v>
      </c>
      <c r="D9" s="47">
        <f>D8-D10</f>
        <v>-96.812999999999988</v>
      </c>
      <c r="E9" s="47">
        <f>E8-E10</f>
        <v>597.53700000000003</v>
      </c>
      <c r="F9" s="47">
        <f>F8-F10</f>
        <v>619.49700000000007</v>
      </c>
      <c r="G9" s="47">
        <f>G8-G10</f>
        <v>619.49700000000007</v>
      </c>
      <c r="H9" s="60">
        <f t="shared" ref="H9:H10" si="0">F9-E9+D9</f>
        <v>-74.852999999999952</v>
      </c>
      <c r="J9" s="71"/>
    </row>
    <row r="10" spans="1:26" x14ac:dyDescent="0.25">
      <c r="A10" s="137" t="s">
        <v>69</v>
      </c>
      <c r="B10" s="138"/>
      <c r="C10" s="42">
        <f>C8*10%</f>
        <v>1.5830000000000002</v>
      </c>
      <c r="D10" s="47">
        <f>D8*10%</f>
        <v>-10.757</v>
      </c>
      <c r="E10" s="47">
        <f>E8*10%</f>
        <v>66.393000000000015</v>
      </c>
      <c r="F10" s="47">
        <f>F8*10%</f>
        <v>68.833000000000013</v>
      </c>
      <c r="G10" s="47">
        <f>G8*10%</f>
        <v>68.833000000000013</v>
      </c>
      <c r="H10" s="60">
        <f t="shared" si="0"/>
        <v>-8.3170000000000019</v>
      </c>
      <c r="J10" s="71"/>
    </row>
    <row r="11" spans="1:26" ht="12.75" customHeight="1" x14ac:dyDescent="0.25">
      <c r="A11" s="144" t="s">
        <v>70</v>
      </c>
      <c r="B11" s="145"/>
      <c r="C11" s="145"/>
      <c r="D11" s="145"/>
      <c r="E11" s="145"/>
      <c r="F11" s="145"/>
      <c r="G11" s="145"/>
      <c r="H11" s="143"/>
    </row>
    <row r="12" spans="1:26" x14ac:dyDescent="0.25">
      <c r="A12" s="139" t="s">
        <v>50</v>
      </c>
      <c r="B12" s="140"/>
      <c r="C12" s="41">
        <v>5.65</v>
      </c>
      <c r="D12" s="61">
        <v>-41.07</v>
      </c>
      <c r="E12" s="61">
        <v>237.42</v>
      </c>
      <c r="F12" s="61">
        <v>247.06</v>
      </c>
      <c r="G12" s="61">
        <f>F12</f>
        <v>247.06</v>
      </c>
      <c r="H12" s="47">
        <f>F12-E12+D12</f>
        <v>-31.429999999999986</v>
      </c>
      <c r="J12" s="71"/>
    </row>
    <row r="13" spans="1:26" x14ac:dyDescent="0.25">
      <c r="A13" s="37" t="s">
        <v>68</v>
      </c>
      <c r="B13" s="38"/>
      <c r="C13" s="42">
        <f>C12-C14</f>
        <v>5.085</v>
      </c>
      <c r="D13" s="47">
        <f>D12-D14</f>
        <v>-36.963000000000001</v>
      </c>
      <c r="E13" s="47">
        <f>E12-E14</f>
        <v>213.678</v>
      </c>
      <c r="F13" s="47">
        <f>F12-F14</f>
        <v>222.35399999999998</v>
      </c>
      <c r="G13" s="47">
        <f>G12-G14</f>
        <v>222.35399999999998</v>
      </c>
      <c r="H13" s="47">
        <f t="shared" ref="H13:H23" si="1">F13-E13+D13</f>
        <v>-28.287000000000013</v>
      </c>
    </row>
    <row r="14" spans="1:26" x14ac:dyDescent="0.25">
      <c r="A14" s="137" t="s">
        <v>69</v>
      </c>
      <c r="B14" s="138"/>
      <c r="C14" s="42">
        <f>C12*10%</f>
        <v>0.56500000000000006</v>
      </c>
      <c r="D14" s="47">
        <f>D12*10%</f>
        <v>-4.1070000000000002</v>
      </c>
      <c r="E14" s="47">
        <f>E12*10%</f>
        <v>23.742000000000001</v>
      </c>
      <c r="F14" s="47">
        <f>F12*10%</f>
        <v>24.706000000000003</v>
      </c>
      <c r="G14" s="47">
        <f>G12*10%</f>
        <v>24.706000000000003</v>
      </c>
      <c r="H14" s="47">
        <f t="shared" si="1"/>
        <v>-3.142999999999998</v>
      </c>
    </row>
    <row r="15" spans="1:26" ht="23.25" customHeight="1" x14ac:dyDescent="0.25">
      <c r="A15" s="139" t="s">
        <v>41</v>
      </c>
      <c r="B15" s="140"/>
      <c r="C15" s="41">
        <v>3.45</v>
      </c>
      <c r="D15" s="61">
        <v>-24.32</v>
      </c>
      <c r="E15" s="61">
        <v>144.97</v>
      </c>
      <c r="F15" s="61">
        <v>150.88</v>
      </c>
      <c r="G15" s="61">
        <f>F15</f>
        <v>150.88</v>
      </c>
      <c r="H15" s="47">
        <f t="shared" si="1"/>
        <v>-18.410000000000004</v>
      </c>
    </row>
    <row r="16" spans="1:26" x14ac:dyDescent="0.25">
      <c r="A16" s="37" t="s">
        <v>68</v>
      </c>
      <c r="B16" s="38"/>
      <c r="C16" s="42">
        <f>C15-C17</f>
        <v>3.105</v>
      </c>
      <c r="D16" s="47">
        <f>D15-D17</f>
        <v>-21.887999999999998</v>
      </c>
      <c r="E16" s="47">
        <f>E15-E17</f>
        <v>130.47300000000001</v>
      </c>
      <c r="F16" s="47">
        <f>F15-F17</f>
        <v>135.792</v>
      </c>
      <c r="G16" s="47">
        <f>G15-G17</f>
        <v>135.792</v>
      </c>
      <c r="H16" s="47">
        <f t="shared" si="1"/>
        <v>-16.56900000000001</v>
      </c>
    </row>
    <row r="17" spans="1:8" ht="15" customHeight="1" x14ac:dyDescent="0.25">
      <c r="A17" s="137" t="s">
        <v>69</v>
      </c>
      <c r="B17" s="138"/>
      <c r="C17" s="42">
        <f>C15*10%</f>
        <v>0.34500000000000003</v>
      </c>
      <c r="D17" s="47">
        <f>D15*10%</f>
        <v>-2.4320000000000004</v>
      </c>
      <c r="E17" s="47">
        <f>E15*10%</f>
        <v>14.497</v>
      </c>
      <c r="F17" s="47">
        <f>F15*10%</f>
        <v>15.088000000000001</v>
      </c>
      <c r="G17" s="47">
        <f>G15*10%</f>
        <v>15.088000000000001</v>
      </c>
      <c r="H17" s="47">
        <f t="shared" si="1"/>
        <v>-1.8409999999999993</v>
      </c>
    </row>
    <row r="18" spans="1:8" ht="12" customHeight="1" x14ac:dyDescent="0.25">
      <c r="A18" s="139" t="s">
        <v>51</v>
      </c>
      <c r="B18" s="140"/>
      <c r="C18" s="40">
        <v>2.37</v>
      </c>
      <c r="D18" s="61">
        <v>-16.739999999999998</v>
      </c>
      <c r="E18" s="61">
        <v>99.59</v>
      </c>
      <c r="F18" s="61">
        <v>103.65</v>
      </c>
      <c r="G18" s="61">
        <f>F18</f>
        <v>103.65</v>
      </c>
      <c r="H18" s="47">
        <f t="shared" si="1"/>
        <v>-12.679999999999996</v>
      </c>
    </row>
    <row r="19" spans="1:8" ht="13.5" customHeight="1" x14ac:dyDescent="0.25">
      <c r="A19" s="37" t="s">
        <v>68</v>
      </c>
      <c r="B19" s="38"/>
      <c r="C19" s="42">
        <f>C18-C20</f>
        <v>2.133</v>
      </c>
      <c r="D19" s="47">
        <f>D18-D20</f>
        <v>-15.065999999999999</v>
      </c>
      <c r="E19" s="47">
        <f>E18-E20</f>
        <v>89.631</v>
      </c>
      <c r="F19" s="47">
        <f>F18-F20</f>
        <v>93.284999999999997</v>
      </c>
      <c r="G19" s="47">
        <f>G18-G20</f>
        <v>93.284999999999997</v>
      </c>
      <c r="H19" s="47">
        <f t="shared" si="1"/>
        <v>-11.412000000000003</v>
      </c>
    </row>
    <row r="20" spans="1:8" ht="12.75" customHeight="1" x14ac:dyDescent="0.25">
      <c r="A20" s="137" t="s">
        <v>69</v>
      </c>
      <c r="B20" s="138"/>
      <c r="C20" s="42">
        <f>C18*10%</f>
        <v>0.23700000000000002</v>
      </c>
      <c r="D20" s="47">
        <f>D18*10%</f>
        <v>-1.6739999999999999</v>
      </c>
      <c r="E20" s="47">
        <f>E18*10%</f>
        <v>9.9590000000000014</v>
      </c>
      <c r="F20" s="47">
        <f>F18*10%</f>
        <v>10.365000000000002</v>
      </c>
      <c r="G20" s="47">
        <f>G18*10%</f>
        <v>10.365000000000002</v>
      </c>
      <c r="H20" s="47">
        <f t="shared" si="1"/>
        <v>-1.2679999999999993</v>
      </c>
    </row>
    <row r="21" spans="1:8" ht="14.25" customHeight="1" x14ac:dyDescent="0.25">
      <c r="A21" s="11" t="s">
        <v>42</v>
      </c>
      <c r="B21" s="39"/>
      <c r="C21" s="43">
        <v>4.3600000000000003</v>
      </c>
      <c r="D21" s="47">
        <v>-25.44</v>
      </c>
      <c r="E21" s="47">
        <v>181.95</v>
      </c>
      <c r="F21" s="47">
        <v>186.74</v>
      </c>
      <c r="G21" s="47">
        <f>F21</f>
        <v>186.74</v>
      </c>
      <c r="H21" s="47">
        <f t="shared" si="1"/>
        <v>-20.649999999999981</v>
      </c>
    </row>
    <row r="22" spans="1:8" ht="14.25" customHeight="1" x14ac:dyDescent="0.25">
      <c r="A22" s="37" t="s">
        <v>68</v>
      </c>
      <c r="B22" s="38"/>
      <c r="C22" s="42">
        <f>C21-C23</f>
        <v>3.9240000000000004</v>
      </c>
      <c r="D22" s="47">
        <f>D21-D23</f>
        <v>-22.896000000000001</v>
      </c>
      <c r="E22" s="47">
        <f>E21-E23</f>
        <v>163.755</v>
      </c>
      <c r="F22" s="47">
        <f>F21-F23</f>
        <v>168.066</v>
      </c>
      <c r="G22" s="47">
        <f>G21-G23</f>
        <v>168.066</v>
      </c>
      <c r="H22" s="47">
        <f t="shared" si="1"/>
        <v>-18.584999999999994</v>
      </c>
    </row>
    <row r="23" spans="1:8" ht="15.75" customHeight="1" x14ac:dyDescent="0.25">
      <c r="A23" s="137" t="s">
        <v>69</v>
      </c>
      <c r="B23" s="138"/>
      <c r="C23" s="42">
        <f>C21*10%</f>
        <v>0.43600000000000005</v>
      </c>
      <c r="D23" s="47">
        <f>D21*10%</f>
        <v>-2.5440000000000005</v>
      </c>
      <c r="E23" s="47">
        <f>E21*10%</f>
        <v>18.195</v>
      </c>
      <c r="F23" s="47">
        <f>F21*10%</f>
        <v>18.674000000000003</v>
      </c>
      <c r="G23" s="47">
        <f>G21*10%</f>
        <v>18.674000000000003</v>
      </c>
      <c r="H23" s="47">
        <f t="shared" si="1"/>
        <v>-2.0649999999999977</v>
      </c>
    </row>
    <row r="24" spans="1:8" s="92" customFormat="1" ht="7.5" customHeight="1" x14ac:dyDescent="0.25">
      <c r="A24" s="94"/>
      <c r="B24" s="95"/>
      <c r="C24" s="96"/>
      <c r="D24" s="97"/>
      <c r="E24" s="98"/>
      <c r="F24" s="98"/>
      <c r="G24" s="99"/>
      <c r="H24" s="98"/>
    </row>
    <row r="25" spans="1:8" ht="11.25" customHeight="1" x14ac:dyDescent="0.25">
      <c r="A25" s="141" t="s">
        <v>43</v>
      </c>
      <c r="B25" s="143"/>
      <c r="C25" s="43">
        <v>5.29</v>
      </c>
      <c r="D25" s="60">
        <v>451.55</v>
      </c>
      <c r="E25" s="60">
        <v>222.29</v>
      </c>
      <c r="F25" s="60">
        <v>231.35</v>
      </c>
      <c r="G25" s="62">
        <f>G26+G27</f>
        <v>197.60499999999999</v>
      </c>
      <c r="H25" s="47">
        <f>F25-E25-G25+D25+F25</f>
        <v>494.35500000000002</v>
      </c>
    </row>
    <row r="26" spans="1:8" ht="15" customHeight="1" x14ac:dyDescent="0.25">
      <c r="A26" s="37" t="s">
        <v>71</v>
      </c>
      <c r="B26" s="38"/>
      <c r="C26" s="42">
        <f>C25-C27</f>
        <v>4.7610000000000001</v>
      </c>
      <c r="D26" s="47">
        <v>450.69</v>
      </c>
      <c r="E26" s="47">
        <f>E25-E27</f>
        <v>200.06099999999998</v>
      </c>
      <c r="F26" s="47">
        <f>F25-F27</f>
        <v>208.215</v>
      </c>
      <c r="G26" s="59">
        <f>G56</f>
        <v>174.47</v>
      </c>
      <c r="H26" s="60">
        <f t="shared" ref="H26:H27" si="2">F26-E26-G26+D26+F26</f>
        <v>492.58900000000006</v>
      </c>
    </row>
    <row r="27" spans="1:8" ht="12.75" customHeight="1" x14ac:dyDescent="0.25">
      <c r="A27" s="137" t="s">
        <v>69</v>
      </c>
      <c r="B27" s="138"/>
      <c r="C27" s="42">
        <f>C25*10%</f>
        <v>0.52900000000000003</v>
      </c>
      <c r="D27" s="47">
        <v>0.87</v>
      </c>
      <c r="E27" s="47">
        <f>E25*10%</f>
        <v>22.228999999999999</v>
      </c>
      <c r="F27" s="47">
        <f>F25*10%</f>
        <v>23.135000000000002</v>
      </c>
      <c r="G27" s="47">
        <f>F27</f>
        <v>23.135000000000002</v>
      </c>
      <c r="H27" s="47">
        <f t="shared" si="2"/>
        <v>1.7760000000000034</v>
      </c>
    </row>
    <row r="28" spans="1:8" ht="9" customHeight="1" x14ac:dyDescent="0.25">
      <c r="A28" s="108"/>
      <c r="B28" s="109"/>
      <c r="C28" s="42"/>
      <c r="D28" s="47"/>
      <c r="E28" s="47"/>
      <c r="F28" s="47"/>
      <c r="G28" s="47"/>
      <c r="H28" s="47"/>
    </row>
    <row r="29" spans="1:8" s="4" customFormat="1" ht="12.75" customHeight="1" x14ac:dyDescent="0.25">
      <c r="A29" s="153" t="s">
        <v>117</v>
      </c>
      <c r="B29" s="154"/>
      <c r="C29" s="88"/>
      <c r="D29" s="87">
        <v>-0.7</v>
      </c>
      <c r="E29" s="88">
        <f>E31+E32+E33+E34</f>
        <v>3.7800000000000002</v>
      </c>
      <c r="F29" s="88">
        <f t="shared" ref="F29:G29" si="3">F31+F32+F33+F34</f>
        <v>3.99</v>
      </c>
      <c r="G29" s="88">
        <f t="shared" si="3"/>
        <v>3.99</v>
      </c>
      <c r="H29" s="87">
        <f>F29-E29-G29+D29+F29</f>
        <v>-0.49000000000000021</v>
      </c>
    </row>
    <row r="30" spans="1:8" ht="12.75" customHeight="1" x14ac:dyDescent="0.25">
      <c r="A30" s="107" t="s">
        <v>118</v>
      </c>
      <c r="B30" s="95"/>
      <c r="C30" s="96"/>
      <c r="D30" s="98"/>
      <c r="E30" s="96"/>
      <c r="F30" s="96"/>
      <c r="G30" s="99"/>
      <c r="H30" s="87"/>
    </row>
    <row r="31" spans="1:8" ht="12.75" customHeight="1" x14ac:dyDescent="0.25">
      <c r="A31" s="155" t="s">
        <v>119</v>
      </c>
      <c r="B31" s="156"/>
      <c r="C31" s="96"/>
      <c r="D31" s="98">
        <v>-0.04</v>
      </c>
      <c r="E31" s="96">
        <v>0.35</v>
      </c>
      <c r="F31" s="96">
        <v>0.35</v>
      </c>
      <c r="G31" s="99">
        <f>F31</f>
        <v>0.35</v>
      </c>
      <c r="H31" s="47">
        <f t="shared" ref="H31:H34" si="4">F31-E31-G31+D31+F31</f>
        <v>-3.999999999999998E-2</v>
      </c>
    </row>
    <row r="32" spans="1:8" ht="12.75" customHeight="1" x14ac:dyDescent="0.25">
      <c r="A32" s="155" t="s">
        <v>120</v>
      </c>
      <c r="B32" s="156"/>
      <c r="C32" s="96"/>
      <c r="D32" s="98">
        <v>-0.18</v>
      </c>
      <c r="E32" s="96">
        <v>1.52</v>
      </c>
      <c r="F32" s="96">
        <v>1.55</v>
      </c>
      <c r="G32" s="99">
        <f t="shared" ref="G32:G34" si="5">F32</f>
        <v>1.55</v>
      </c>
      <c r="H32" s="47">
        <f t="shared" si="4"/>
        <v>-0.14999999999999991</v>
      </c>
    </row>
    <row r="33" spans="1:26" ht="12.75" customHeight="1" x14ac:dyDescent="0.25">
      <c r="A33" s="155" t="s">
        <v>121</v>
      </c>
      <c r="B33" s="156"/>
      <c r="C33" s="96"/>
      <c r="D33" s="98">
        <v>-0.45</v>
      </c>
      <c r="E33" s="96">
        <v>1.58</v>
      </c>
      <c r="F33" s="96">
        <v>1.76</v>
      </c>
      <c r="G33" s="99">
        <f t="shared" si="5"/>
        <v>1.76</v>
      </c>
      <c r="H33" s="47">
        <f t="shared" si="4"/>
        <v>-0.27000000000000024</v>
      </c>
    </row>
    <row r="34" spans="1:26" ht="12.75" customHeight="1" x14ac:dyDescent="0.25">
      <c r="A34" s="155" t="s">
        <v>122</v>
      </c>
      <c r="B34" s="156"/>
      <c r="C34" s="96"/>
      <c r="D34" s="98">
        <v>-0.03</v>
      </c>
      <c r="E34" s="96">
        <v>0.33</v>
      </c>
      <c r="F34" s="96">
        <v>0.33</v>
      </c>
      <c r="G34" s="99">
        <f t="shared" si="5"/>
        <v>0.33</v>
      </c>
      <c r="H34" s="47">
        <f t="shared" si="4"/>
        <v>-2.9999999999999971E-2</v>
      </c>
    </row>
    <row r="35" spans="1:26" s="92" customFormat="1" x14ac:dyDescent="0.25">
      <c r="A35" s="100" t="s">
        <v>107</v>
      </c>
      <c r="B35" s="101"/>
      <c r="C35" s="88"/>
      <c r="D35" s="87"/>
      <c r="E35" s="88">
        <f>E8+E25+E29</f>
        <v>890</v>
      </c>
      <c r="F35" s="88">
        <f t="shared" ref="F35" si="6">F8+F25+F29</f>
        <v>923.67000000000007</v>
      </c>
      <c r="G35" s="88">
        <f>G8+G25+G29</f>
        <v>889.92500000000007</v>
      </c>
      <c r="H35" s="87"/>
      <c r="I35" s="104"/>
      <c r="J35" s="104"/>
    </row>
    <row r="36" spans="1:26" s="92" customFormat="1" x14ac:dyDescent="0.25">
      <c r="A36" s="100" t="s">
        <v>108</v>
      </c>
      <c r="B36" s="101"/>
      <c r="C36" s="88"/>
      <c r="D36" s="102"/>
      <c r="E36" s="88"/>
      <c r="F36" s="88"/>
      <c r="G36" s="103"/>
      <c r="H36" s="87"/>
      <c r="I36" s="104"/>
      <c r="J36" s="104"/>
    </row>
    <row r="37" spans="1:26" s="79" customFormat="1" ht="26.25" customHeight="1" x14ac:dyDescent="0.25">
      <c r="A37" s="149" t="s">
        <v>129</v>
      </c>
      <c r="B37" s="150"/>
      <c r="C37" s="64"/>
      <c r="D37" s="65">
        <v>58.74</v>
      </c>
      <c r="E37" s="82">
        <v>60.76</v>
      </c>
      <c r="F37" s="82">
        <v>51.92</v>
      </c>
      <c r="G37" s="68">
        <v>8.83</v>
      </c>
      <c r="H37" s="60">
        <f t="shared" ref="H37:H39" si="7">F37-E37-G37+D37+F37</f>
        <v>92.990000000000009</v>
      </c>
    </row>
    <row r="38" spans="1:26" s="79" customFormat="1" ht="15" customHeight="1" x14ac:dyDescent="0.25">
      <c r="A38" s="37" t="s">
        <v>71</v>
      </c>
      <c r="B38" s="38"/>
      <c r="C38" s="64"/>
      <c r="D38" s="65">
        <v>63.46</v>
      </c>
      <c r="E38" s="82">
        <f>E37-E39</f>
        <v>50.430799999999998</v>
      </c>
      <c r="F38" s="82">
        <f>F37-F39</f>
        <v>43.093600000000002</v>
      </c>
      <c r="G38" s="68">
        <v>0</v>
      </c>
      <c r="H38" s="47">
        <f t="shared" si="7"/>
        <v>99.216400000000007</v>
      </c>
    </row>
    <row r="39" spans="1:26" s="79" customFormat="1" ht="13.5" customHeight="1" x14ac:dyDescent="0.25">
      <c r="A39" s="80" t="s">
        <v>52</v>
      </c>
      <c r="B39" s="81"/>
      <c r="C39" s="69"/>
      <c r="D39" s="67">
        <v>-4.72</v>
      </c>
      <c r="E39" s="67">
        <f>E37*17%</f>
        <v>10.3292</v>
      </c>
      <c r="F39" s="67">
        <f>F37*17%</f>
        <v>8.8264000000000014</v>
      </c>
      <c r="G39" s="66">
        <f>F39</f>
        <v>8.8264000000000014</v>
      </c>
      <c r="H39" s="47">
        <f t="shared" si="7"/>
        <v>-6.2227999999999977</v>
      </c>
    </row>
    <row r="40" spans="1:26" s="79" customFormat="1" ht="26.25" customHeight="1" x14ac:dyDescent="0.25">
      <c r="A40" s="149" t="s">
        <v>130</v>
      </c>
      <c r="B40" s="150"/>
      <c r="C40" s="64"/>
      <c r="D40" s="65">
        <v>7.98</v>
      </c>
      <c r="E40" s="82">
        <v>4.8</v>
      </c>
      <c r="F40" s="82">
        <v>4.8</v>
      </c>
      <c r="G40" s="68">
        <f>G42</f>
        <v>0.81600000000000006</v>
      </c>
      <c r="H40" s="60">
        <f>F40-E40-G40+D40+F40</f>
        <v>11.964</v>
      </c>
    </row>
    <row r="41" spans="1:26" s="79" customFormat="1" ht="15" customHeight="1" x14ac:dyDescent="0.25">
      <c r="A41" s="37" t="s">
        <v>71</v>
      </c>
      <c r="B41" s="38"/>
      <c r="C41" s="64"/>
      <c r="D41" s="65">
        <v>7.98</v>
      </c>
      <c r="E41" s="82">
        <f>E40-E42</f>
        <v>3.984</v>
      </c>
      <c r="F41" s="82">
        <f>F40-F42</f>
        <v>3.984</v>
      </c>
      <c r="G41" s="68">
        <v>0</v>
      </c>
      <c r="H41" s="47">
        <f>F41-E41-G41+D41+F41</f>
        <v>11.964</v>
      </c>
    </row>
    <row r="42" spans="1:26" s="79" customFormat="1" ht="13.5" customHeight="1" x14ac:dyDescent="0.25">
      <c r="A42" s="80" t="s">
        <v>52</v>
      </c>
      <c r="B42" s="81"/>
      <c r="C42" s="69"/>
      <c r="D42" s="70">
        <v>0</v>
      </c>
      <c r="E42" s="67">
        <f>E40*17%</f>
        <v>0.81600000000000006</v>
      </c>
      <c r="F42" s="67">
        <f>F40*17%</f>
        <v>0.81600000000000006</v>
      </c>
      <c r="G42" s="66">
        <f>F42</f>
        <v>0.81600000000000006</v>
      </c>
      <c r="H42" s="47">
        <f t="shared" ref="H42" si="8">F42-E42-G42+D42+F42</f>
        <v>0</v>
      </c>
    </row>
    <row r="43" spans="1:26" s="92" customFormat="1" x14ac:dyDescent="0.25">
      <c r="A43" s="147" t="s">
        <v>109</v>
      </c>
      <c r="B43" s="148"/>
      <c r="C43" s="88"/>
      <c r="D43" s="102"/>
      <c r="E43" s="88">
        <f>E37+E40</f>
        <v>65.56</v>
      </c>
      <c r="F43" s="88">
        <f>F37+F40</f>
        <v>56.72</v>
      </c>
      <c r="G43" s="88">
        <f>G37+G40</f>
        <v>9.6460000000000008</v>
      </c>
      <c r="H43" s="87"/>
    </row>
    <row r="44" spans="1:26" s="92" customFormat="1" ht="15" customHeight="1" x14ac:dyDescent="0.25">
      <c r="A44" s="147" t="s">
        <v>135</v>
      </c>
      <c r="B44" s="148"/>
      <c r="C44" s="88"/>
      <c r="D44" s="102"/>
      <c r="E44" s="88">
        <f>E35+E43</f>
        <v>955.56</v>
      </c>
      <c r="F44" s="88">
        <f t="shared" ref="F44:G44" si="9">F35+F43</f>
        <v>980.3900000000001</v>
      </c>
      <c r="G44" s="88">
        <f t="shared" si="9"/>
        <v>899.57100000000003</v>
      </c>
      <c r="H44" s="87"/>
    </row>
    <row r="45" spans="1:26" s="92" customFormat="1" ht="14.25" customHeight="1" x14ac:dyDescent="0.25">
      <c r="A45" s="147" t="s">
        <v>114</v>
      </c>
      <c r="B45" s="148"/>
      <c r="C45" s="85"/>
      <c r="D45" s="86">
        <f>D3</f>
        <v>410</v>
      </c>
      <c r="E45" s="87"/>
      <c r="F45" s="88"/>
      <c r="G45" s="88"/>
      <c r="H45" s="87">
        <f>F44-E44+D45+F44-G44</f>
        <v>515.64900000000023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s="92" customFormat="1" ht="25.5" customHeight="1" x14ac:dyDescent="0.25">
      <c r="A46" s="133" t="s">
        <v>131</v>
      </c>
      <c r="B46" s="133"/>
      <c r="C46" s="85"/>
      <c r="D46" s="86"/>
      <c r="E46" s="87"/>
      <c r="F46" s="88"/>
      <c r="G46" s="88"/>
      <c r="H46" s="87">
        <f>H47+H48</f>
        <v>515.65260000000012</v>
      </c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</row>
    <row r="47" spans="1:26" s="92" customFormat="1" ht="12.75" customHeight="1" x14ac:dyDescent="0.25">
      <c r="A47" s="133" t="s">
        <v>111</v>
      </c>
      <c r="B47" s="146"/>
      <c r="C47" s="85"/>
      <c r="D47" s="85"/>
      <c r="E47" s="87"/>
      <c r="F47" s="88"/>
      <c r="G47" s="88"/>
      <c r="H47" s="105">
        <f>H25+H38+H40</f>
        <v>605.5354000000001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</row>
    <row r="48" spans="1:26" s="92" customFormat="1" ht="14.25" customHeight="1" x14ac:dyDescent="0.25">
      <c r="A48" s="133" t="s">
        <v>112</v>
      </c>
      <c r="B48" s="146"/>
      <c r="C48" s="85"/>
      <c r="D48" s="85"/>
      <c r="E48" s="87"/>
      <c r="F48" s="88"/>
      <c r="G48" s="88"/>
      <c r="H48" s="105">
        <f>H8+H39+H29</f>
        <v>-89.882800000000003</v>
      </c>
      <c r="I48" s="91"/>
      <c r="J48" s="106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1:8" ht="26.25" customHeight="1" x14ac:dyDescent="0.25">
      <c r="A49" s="151"/>
      <c r="B49" s="152"/>
      <c r="C49" s="152"/>
      <c r="D49" s="152"/>
      <c r="E49" s="152"/>
      <c r="F49" s="152"/>
      <c r="G49" s="152"/>
      <c r="H49" s="152"/>
    </row>
    <row r="50" spans="1:8" ht="28.5" customHeight="1" x14ac:dyDescent="0.25">
      <c r="A50" s="21" t="s">
        <v>132</v>
      </c>
      <c r="D50" s="22"/>
      <c r="E50" s="22"/>
      <c r="F50" s="22"/>
      <c r="G50" s="22"/>
    </row>
    <row r="51" spans="1:8" ht="12" customHeight="1" x14ac:dyDescent="0.25">
      <c r="A51" s="160" t="s">
        <v>54</v>
      </c>
      <c r="B51" s="138"/>
      <c r="C51" s="138"/>
      <c r="D51" s="120"/>
      <c r="E51" s="30" t="s">
        <v>55</v>
      </c>
      <c r="F51" s="30" t="s">
        <v>56</v>
      </c>
      <c r="G51" s="30" t="s">
        <v>57</v>
      </c>
      <c r="H51" s="6" t="s">
        <v>115</v>
      </c>
    </row>
    <row r="52" spans="1:8" ht="18.75" customHeight="1" x14ac:dyDescent="0.25">
      <c r="A52" s="161" t="s">
        <v>136</v>
      </c>
      <c r="B52" s="162"/>
      <c r="C52" s="162"/>
      <c r="D52" s="163"/>
      <c r="E52" s="31">
        <v>43191</v>
      </c>
      <c r="F52" s="30" t="s">
        <v>137</v>
      </c>
      <c r="G52" s="30">
        <v>31.08</v>
      </c>
      <c r="H52" s="6" t="s">
        <v>138</v>
      </c>
    </row>
    <row r="53" spans="1:8" ht="25.5" customHeight="1" x14ac:dyDescent="0.25">
      <c r="A53" s="161" t="s">
        <v>139</v>
      </c>
      <c r="B53" s="162"/>
      <c r="C53" s="162"/>
      <c r="D53" s="163"/>
      <c r="E53" s="31">
        <v>43101</v>
      </c>
      <c r="F53" s="30" t="s">
        <v>140</v>
      </c>
      <c r="G53" s="116">
        <v>80</v>
      </c>
      <c r="H53" s="6" t="s">
        <v>141</v>
      </c>
    </row>
    <row r="54" spans="1:8" ht="12.75" customHeight="1" x14ac:dyDescent="0.25">
      <c r="A54" s="161" t="s">
        <v>142</v>
      </c>
      <c r="B54" s="162"/>
      <c r="C54" s="162"/>
      <c r="D54" s="163"/>
      <c r="E54" s="31">
        <v>43221</v>
      </c>
      <c r="F54" s="30" t="s">
        <v>143</v>
      </c>
      <c r="G54" s="32">
        <v>28.11</v>
      </c>
      <c r="H54" s="6" t="s">
        <v>138</v>
      </c>
    </row>
    <row r="55" spans="1:8" ht="26.25" customHeight="1" x14ac:dyDescent="0.25">
      <c r="A55" s="161" t="s">
        <v>144</v>
      </c>
      <c r="B55" s="162"/>
      <c r="C55" s="162"/>
      <c r="D55" s="163"/>
      <c r="E55" s="31">
        <v>43282</v>
      </c>
      <c r="F55" s="30" t="s">
        <v>145</v>
      </c>
      <c r="G55" s="32">
        <v>35.28</v>
      </c>
      <c r="H55" s="6" t="s">
        <v>146</v>
      </c>
    </row>
    <row r="56" spans="1:8" s="4" customFormat="1" ht="13.5" customHeight="1" x14ac:dyDescent="0.25">
      <c r="A56" s="164" t="s">
        <v>7</v>
      </c>
      <c r="B56" s="165"/>
      <c r="C56" s="165"/>
      <c r="D56" s="142"/>
      <c r="E56" s="72"/>
      <c r="F56" s="73"/>
      <c r="G56" s="74">
        <f>SUM(G52:G55)</f>
        <v>174.47</v>
      </c>
      <c r="H56" s="84"/>
    </row>
    <row r="57" spans="1:8" s="4" customFormat="1" ht="13.5" customHeight="1" x14ac:dyDescent="0.25">
      <c r="A57" s="110"/>
      <c r="B57" s="111"/>
      <c r="C57" s="111"/>
      <c r="D57" s="111"/>
      <c r="E57" s="112"/>
      <c r="F57" s="113"/>
      <c r="G57" s="114"/>
      <c r="H57" s="115"/>
    </row>
    <row r="58" spans="1:8" s="4" customFormat="1" ht="13.5" customHeight="1" x14ac:dyDescent="0.25">
      <c r="A58" s="110"/>
      <c r="B58" s="111"/>
      <c r="C58" s="111"/>
      <c r="D58" s="111"/>
      <c r="E58" s="112"/>
      <c r="F58" s="113"/>
      <c r="G58" s="114"/>
      <c r="H58" s="115"/>
    </row>
    <row r="59" spans="1:8" x14ac:dyDescent="0.25">
      <c r="A59" s="21" t="s">
        <v>44</v>
      </c>
      <c r="D59" s="22"/>
      <c r="E59" s="22"/>
      <c r="F59" s="22"/>
      <c r="G59" s="22"/>
    </row>
    <row r="60" spans="1:8" x14ac:dyDescent="0.25">
      <c r="A60" s="21" t="s">
        <v>45</v>
      </c>
      <c r="D60" s="22"/>
      <c r="E60" s="22"/>
      <c r="F60" s="22"/>
      <c r="G60" s="22"/>
    </row>
    <row r="61" spans="1:8" ht="23.25" customHeight="1" x14ac:dyDescent="0.25">
      <c r="A61" s="160" t="s">
        <v>59</v>
      </c>
      <c r="B61" s="138"/>
      <c r="C61" s="138"/>
      <c r="D61" s="138"/>
      <c r="E61" s="120"/>
      <c r="F61" s="34" t="s">
        <v>56</v>
      </c>
      <c r="G61" s="33" t="s">
        <v>58</v>
      </c>
    </row>
    <row r="62" spans="1:8" x14ac:dyDescent="0.25">
      <c r="A62" s="160" t="s">
        <v>74</v>
      </c>
      <c r="B62" s="138"/>
      <c r="C62" s="138"/>
      <c r="D62" s="138"/>
      <c r="E62" s="120"/>
      <c r="F62" s="30"/>
      <c r="G62" s="30">
        <v>0</v>
      </c>
    </row>
    <row r="63" spans="1:8" x14ac:dyDescent="0.25">
      <c r="A63" s="22"/>
      <c r="D63" s="22"/>
      <c r="E63" s="22"/>
      <c r="F63" s="22"/>
      <c r="G63" s="22"/>
    </row>
    <row r="65" spans="1:8" x14ac:dyDescent="0.25">
      <c r="A65" s="21" t="s">
        <v>133</v>
      </c>
      <c r="E65" s="35"/>
      <c r="F65" s="76"/>
      <c r="G65" s="35"/>
    </row>
    <row r="66" spans="1:8" x14ac:dyDescent="0.25">
      <c r="A66" s="21" t="s">
        <v>134</v>
      </c>
      <c r="B66" s="77"/>
      <c r="C66" s="78"/>
      <c r="D66" s="21"/>
      <c r="E66" s="35"/>
      <c r="F66" s="76"/>
      <c r="G66" s="35"/>
    </row>
    <row r="67" spans="1:8" ht="39.75" customHeight="1" x14ac:dyDescent="0.25">
      <c r="A67" s="157" t="s">
        <v>147</v>
      </c>
      <c r="B67" s="158"/>
      <c r="C67" s="158"/>
      <c r="D67" s="158"/>
      <c r="E67" s="158"/>
      <c r="F67" s="158"/>
      <c r="G67" s="158"/>
      <c r="H67" s="159"/>
    </row>
    <row r="70" spans="1:8" x14ac:dyDescent="0.25">
      <c r="A70" s="4" t="s">
        <v>75</v>
      </c>
      <c r="B70" s="45"/>
      <c r="C70" s="46"/>
      <c r="D70" s="4"/>
      <c r="E70" s="4" t="s">
        <v>76</v>
      </c>
      <c r="F70" s="4"/>
    </row>
    <row r="71" spans="1:8" x14ac:dyDescent="0.25">
      <c r="A71" s="4" t="s">
        <v>77</v>
      </c>
      <c r="B71" s="45"/>
      <c r="C71" s="46"/>
      <c r="D71" s="4"/>
      <c r="E71" s="4"/>
      <c r="F71" s="4"/>
    </row>
    <row r="72" spans="1:8" x14ac:dyDescent="0.25">
      <c r="A72" s="4" t="s">
        <v>78</v>
      </c>
      <c r="B72" s="45"/>
      <c r="C72" s="46"/>
      <c r="D72" s="4"/>
      <c r="E72" s="4"/>
      <c r="F72" s="4"/>
    </row>
    <row r="73" spans="1:8" x14ac:dyDescent="0.25">
      <c r="A73" s="4"/>
      <c r="B73" s="45"/>
      <c r="C73" s="46"/>
      <c r="D73" s="4"/>
      <c r="E73" s="4"/>
      <c r="F73" s="4"/>
    </row>
    <row r="74" spans="1:8" x14ac:dyDescent="0.25">
      <c r="A74" s="22" t="s">
        <v>79</v>
      </c>
      <c r="B74" s="75"/>
    </row>
    <row r="75" spans="1:8" x14ac:dyDescent="0.25">
      <c r="A75" s="22" t="s">
        <v>80</v>
      </c>
      <c r="B75" s="75"/>
      <c r="C75" s="44" t="s">
        <v>25</v>
      </c>
    </row>
    <row r="76" spans="1:8" x14ac:dyDescent="0.25">
      <c r="A76" s="22" t="s">
        <v>81</v>
      </c>
      <c r="B76" s="75"/>
      <c r="C76" s="44" t="s">
        <v>82</v>
      </c>
    </row>
    <row r="77" spans="1:8" x14ac:dyDescent="0.25">
      <c r="A77" s="22" t="s">
        <v>83</v>
      </c>
      <c r="B77" s="75"/>
      <c r="C77" s="44" t="s">
        <v>84</v>
      </c>
    </row>
  </sheetData>
  <mergeCells count="40">
    <mergeCell ref="A67:H67"/>
    <mergeCell ref="A51:D51"/>
    <mergeCell ref="A54:D54"/>
    <mergeCell ref="A56:D56"/>
    <mergeCell ref="A61:E61"/>
    <mergeCell ref="A62:E62"/>
    <mergeCell ref="A55:D55"/>
    <mergeCell ref="A52:D52"/>
    <mergeCell ref="A53:D53"/>
    <mergeCell ref="A25:B25"/>
    <mergeCell ref="A27:B27"/>
    <mergeCell ref="A43:B43"/>
    <mergeCell ref="A40:B40"/>
    <mergeCell ref="A49:H49"/>
    <mergeCell ref="A46:B46"/>
    <mergeCell ref="A37:B37"/>
    <mergeCell ref="A44:B44"/>
    <mergeCell ref="A45:B45"/>
    <mergeCell ref="A29:B29"/>
    <mergeCell ref="A31:B31"/>
    <mergeCell ref="A32:B32"/>
    <mergeCell ref="A33:B33"/>
    <mergeCell ref="A34:B34"/>
    <mergeCell ref="A48:B48"/>
    <mergeCell ref="A47:B47"/>
    <mergeCell ref="A3:B3"/>
    <mergeCell ref="A6:H6"/>
    <mergeCell ref="A23:B23"/>
    <mergeCell ref="A14:B14"/>
    <mergeCell ref="A15:B15"/>
    <mergeCell ref="A17:B17"/>
    <mergeCell ref="A18:B18"/>
    <mergeCell ref="A20:B20"/>
    <mergeCell ref="A7:B7"/>
    <mergeCell ref="A8:B8"/>
    <mergeCell ref="A10:B10"/>
    <mergeCell ref="A11:H11"/>
    <mergeCell ref="A12:B12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2018-03-13T05:07:49Z</cp:lastPrinted>
  <dcterms:created xsi:type="dcterms:W3CDTF">2013-02-18T04:38:06Z</dcterms:created>
  <dcterms:modified xsi:type="dcterms:W3CDTF">2019-02-24T22:25:57Z</dcterms:modified>
</cp:coreProperties>
</file>