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55" i="8"/>
  <c r="F21"/>
  <c r="F8"/>
  <c r="E21"/>
  <c r="E8"/>
  <c r="H8"/>
  <c r="F38"/>
  <c r="E38"/>
  <c r="G38"/>
  <c r="H38"/>
  <c r="H30"/>
  <c r="H31"/>
  <c r="H32"/>
  <c r="H33"/>
  <c r="H28"/>
  <c r="H47"/>
  <c r="F27"/>
  <c r="G27"/>
  <c r="G25"/>
  <c r="G8"/>
  <c r="G28"/>
  <c r="G34"/>
  <c r="F28"/>
  <c r="F34"/>
  <c r="E28"/>
  <c r="E34"/>
  <c r="D3"/>
  <c r="H25"/>
  <c r="F37"/>
  <c r="E37"/>
  <c r="H37"/>
  <c r="F41"/>
  <c r="G41"/>
  <c r="G39"/>
  <c r="H39"/>
  <c r="H46"/>
  <c r="G36"/>
  <c r="G42"/>
  <c r="F42"/>
  <c r="E42"/>
  <c r="E41"/>
  <c r="H41"/>
  <c r="F40"/>
  <c r="E40"/>
  <c r="H40"/>
  <c r="H36"/>
  <c r="H45"/>
  <c r="E27"/>
  <c r="H27"/>
  <c r="E26"/>
  <c r="F26"/>
  <c r="H26"/>
  <c r="D44"/>
  <c r="G43"/>
  <c r="F43"/>
  <c r="E43"/>
  <c r="H44"/>
  <c r="G21"/>
  <c r="G18"/>
  <c r="G15"/>
  <c r="G12"/>
  <c r="C27"/>
  <c r="C26"/>
  <c r="C23"/>
  <c r="C22"/>
  <c r="C20"/>
  <c r="C19"/>
  <c r="C17"/>
  <c r="C16"/>
  <c r="F23"/>
  <c r="E23"/>
  <c r="D23"/>
  <c r="H23"/>
  <c r="F22"/>
  <c r="E22"/>
  <c r="D22"/>
  <c r="H22"/>
  <c r="H21"/>
  <c r="E20"/>
  <c r="F20"/>
  <c r="D20"/>
  <c r="H20"/>
  <c r="E19"/>
  <c r="F19"/>
  <c r="D19"/>
  <c r="H19"/>
  <c r="H18"/>
  <c r="F17"/>
  <c r="E17"/>
  <c r="D17"/>
  <c r="H17"/>
  <c r="F16"/>
  <c r="E16"/>
  <c r="D16"/>
  <c r="H16"/>
  <c r="H15"/>
  <c r="F14"/>
  <c r="E14"/>
  <c r="D14"/>
  <c r="H14"/>
  <c r="F13"/>
  <c r="E13"/>
  <c r="D13"/>
  <c r="H13"/>
  <c r="H12"/>
  <c r="F10"/>
  <c r="E10"/>
  <c r="D10"/>
  <c r="H10"/>
  <c r="F9"/>
  <c r="E9"/>
  <c r="D9"/>
  <c r="H9"/>
  <c r="G23"/>
  <c r="G22"/>
  <c r="G20"/>
  <c r="G19"/>
  <c r="G17"/>
  <c r="G16"/>
  <c r="G14"/>
  <c r="G13"/>
  <c r="G10"/>
  <c r="G9"/>
  <c r="C14"/>
  <c r="C13"/>
  <c r="C10"/>
  <c r="C9"/>
</calcChain>
</file>

<file path=xl/comments1.xml><?xml version="1.0" encoding="utf-8"?>
<comments xmlns="http://schemas.openxmlformats.org/spreadsheetml/2006/main">
  <authors>
    <author>BuhFN</author>
  </authors>
  <commentLis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Братко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Братко</t>
        </r>
      </text>
    </comment>
  </commentList>
</comments>
</file>

<file path=xl/sharedStrings.xml><?xml version="1.0" encoding="utf-8"?>
<sst xmlns="http://schemas.openxmlformats.org/spreadsheetml/2006/main" count="186" uniqueCount="159">
  <si>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</si>
  <si>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</si>
  <si>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</si>
  <si>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</si>
  <si>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</si>
  <si>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</si>
  <si>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</si>
  <si>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</si>
  <si>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</si>
  <si>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</si>
  <si>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</si>
  <si>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</si>
  <si>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</si>
  <si>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</si>
  <si>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</si>
  <si>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</si>
  <si>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</si>
  <si>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</si>
  <si>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</si>
  <si>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</si>
  <si>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</si>
  <si>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</si>
  <si>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</si>
  <si>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</si>
  <si>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</si>
  <si>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</si>
  <si>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</si>
  <si>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</si>
  <si>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</si>
  <si>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</si>
  <si>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</si>
  <si>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</si>
  <si>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</si>
  <si>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</si>
  <si>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</si>
  <si>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</si>
  <si>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</si>
  <si>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</si>
  <si>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</si>
  <si>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</si>
  <si>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</si>
  <si>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</si>
  <si>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</si>
  <si>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</si>
  <si>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</si>
  <si>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</si>
  <si>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</si>
  <si>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</si>
  <si>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</si>
  <si>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</si>
  <si>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</si>
  <si>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</si>
  <si>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</si>
  <si>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</si>
  <si>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</si>
  <si>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</si>
  <si>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</si>
  <si>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</si>
  <si>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</si>
  <si>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</si>
  <si>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</si>
  <si>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</si>
  <si>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</si>
  <si>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</si>
  <si>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</si>
  <si>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</si>
  <si>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</si>
  <si>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</si>
  <si>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</si>
  <si>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</si>
  <si>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</si>
  <si>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</si>
  <si>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</si>
  <si>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</si>
  <si>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</si>
  <si>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</si>
  <si>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</si>
  <si>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</si>
  <si>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</si>
  <si>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</si>
  <si>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</si>
  <si>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</si>
  <si>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</si>
  <si>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</si>
  <si>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</si>
  <si>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</si>
  <si>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</si>
  <si>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</si>
  <si>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</si>
  <si>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</si>
  <si>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</si>
  <si>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</si>
  <si>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ООО "Эра"</t>
  </si>
  <si>
    <t>2-265-897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</si>
  <si>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</si>
  <si>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</si>
  <si>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</si>
  <si>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</si>
  <si>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</si>
  <si>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</si>
  <si>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</si>
  <si>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</si>
  <si>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</si>
  <si>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</si>
  <si>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</si>
  <si>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</si>
  <si>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</si>
  <si>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</si>
  <si>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</si>
  <si>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</si>
  <si>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</si>
  <si>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№ 195/а по ул. Светланская</t>
  </si>
  <si>
    <t>Светланская, 195/а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</si>
  <si>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</si>
  <si>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</si>
  <si>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</si>
  <si>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</si>
  <si>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</si>
  <si>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3. Текущий ремонт коммуникаций, проходящих через нежилые помещения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</si>
  <si>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</si>
  <si>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</si>
  <si>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</si>
  <si>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переходящие остатки д/ср-в на конец периода</t>
  </si>
  <si>
    <t>3 501,40 м2</t>
  </si>
  <si>
    <t>ВСЕГО С УЧЕТОМ ОСТАТКОВ:</t>
  </si>
  <si>
    <t>Всего по дому</t>
  </si>
  <si>
    <t>исполн-ль</t>
  </si>
  <si>
    <t>ООО " Восток Мегаполис"</t>
  </si>
  <si>
    <t>399,9 м2</t>
  </si>
  <si>
    <t>55,4 м2</t>
  </si>
  <si>
    <t>4. Телекоммуникации на общедомовом имуществе. (Ростелеком)</t>
  </si>
  <si>
    <t xml:space="preserve">                       Отчет ООО "Управляющей компании Ленинского района"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</si>
  <si>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</si>
  <si>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</si>
  <si>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 xml:space="preserve"> начисления и фактическое поступление средств по статьям затрат за 2017 г.(тыс.р.)</t>
  </si>
  <si>
    <t>переходящие остатки д/ср-в на начало 01.01. 2017г.</t>
  </si>
  <si>
    <t>1.Отчет об исполнении договора управления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</si>
  <si>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</si>
  <si>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</si>
  <si>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</si>
  <si>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</si>
  <si>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</si>
  <si>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</si>
  <si>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Санитарная вырубка деревьев</t>
  </si>
  <si>
    <t>апрель</t>
  </si>
  <si>
    <t>1 компл.</t>
  </si>
  <si>
    <t>Вертикаль</t>
  </si>
  <si>
    <t>Аварийная замена канализационного стояка кв.42,61,65</t>
  </si>
  <si>
    <t>сентябрь</t>
  </si>
  <si>
    <t>6 п.м.</t>
  </si>
  <si>
    <t>Эра</t>
  </si>
  <si>
    <t>Замена трансформаторов тока (электроснабжение)</t>
  </si>
  <si>
    <t>август</t>
  </si>
  <si>
    <t>6 шт.</t>
  </si>
  <si>
    <t>Замена трубопроводов ХГВС в подвальном помещении 1,2п.</t>
  </si>
  <si>
    <t>октябрь</t>
  </si>
  <si>
    <t>130 п.м.</t>
  </si>
  <si>
    <t>Управляющая компания предлагает: косметический ремонт подъездов. Собственникам необходимо предоставить протокол общего собрания на проведение указанных работ, или принять собственное решение.</t>
  </si>
  <si>
    <t xml:space="preserve">ИСХ    493   /  03          от   " 12  "  марта     2018г.         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</si>
</sst>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6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2" fontId="9" fillId="2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3" fillId="2" borderId="1" xfId="0" applyNumberFormat="1" applyFont="1" applyFill="1" applyBorder="1"/>
    <xf numFmtId="2" fontId="0" fillId="2" borderId="0" xfId="0" applyNumberFormat="1" applyFill="1" applyBorder="1"/>
    <xf numFmtId="0" fontId="3" fillId="2" borderId="2" xfId="0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3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6" xfId="0" applyNumberFormat="1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9" fillId="2" borderId="6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E9" sqref="E9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131</v>
      </c>
      <c r="C1" s="1"/>
    </row>
    <row r="2" spans="1:4" ht="15" customHeight="1">
      <c r="A2" s="2" t="s">
        <v>48</v>
      </c>
      <c r="C2" s="4"/>
    </row>
    <row r="3" spans="1:4" ht="15.75">
      <c r="B3" s="4" t="s">
        <v>10</v>
      </c>
      <c r="C3" s="24" t="s">
        <v>111</v>
      </c>
    </row>
    <row r="4" spans="1:4" ht="14.25" customHeight="1">
      <c r="A4" s="22" t="s">
        <v>158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49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46</v>
      </c>
      <c r="D8" s="10"/>
    </row>
    <row r="9" spans="1:4" s="3" customFormat="1" ht="12" customHeight="1">
      <c r="A9" s="13" t="s">
        <v>1</v>
      </c>
      <c r="B9" s="14" t="s">
        <v>11</v>
      </c>
      <c r="C9" s="113" t="s">
        <v>12</v>
      </c>
      <c r="D9" s="114"/>
    </row>
    <row r="10" spans="1:4" s="3" customFormat="1" ht="24" customHeight="1">
      <c r="A10" s="13" t="s">
        <v>2</v>
      </c>
      <c r="B10" s="15" t="s">
        <v>13</v>
      </c>
      <c r="C10" s="115" t="s">
        <v>73</v>
      </c>
      <c r="D10" s="112"/>
    </row>
    <row r="11" spans="1:4" s="3" customFormat="1" ht="15" customHeight="1">
      <c r="A11" s="13" t="s">
        <v>3</v>
      </c>
      <c r="B11" s="14" t="s">
        <v>14</v>
      </c>
      <c r="C11" s="113" t="s">
        <v>15</v>
      </c>
      <c r="D11" s="114"/>
    </row>
    <row r="12" spans="1:4" s="3" customFormat="1" ht="16.5" customHeight="1">
      <c r="A12" s="119">
        <v>5</v>
      </c>
      <c r="B12" s="119" t="s">
        <v>94</v>
      </c>
      <c r="C12" s="52" t="s">
        <v>95</v>
      </c>
      <c r="D12" s="53" t="s">
        <v>96</v>
      </c>
    </row>
    <row r="13" spans="1:4" s="3" customFormat="1" ht="14.25" customHeight="1">
      <c r="A13" s="119"/>
      <c r="B13" s="119"/>
      <c r="C13" s="52" t="s">
        <v>97</v>
      </c>
      <c r="D13" s="53" t="s">
        <v>98</v>
      </c>
    </row>
    <row r="14" spans="1:4" s="3" customFormat="1">
      <c r="A14" s="119"/>
      <c r="B14" s="119"/>
      <c r="C14" s="52" t="s">
        <v>99</v>
      </c>
      <c r="D14" s="53" t="s">
        <v>100</v>
      </c>
    </row>
    <row r="15" spans="1:4" s="3" customFormat="1" ht="16.5" customHeight="1">
      <c r="A15" s="119"/>
      <c r="B15" s="119"/>
      <c r="C15" s="52" t="s">
        <v>101</v>
      </c>
      <c r="D15" s="53" t="s">
        <v>102</v>
      </c>
    </row>
    <row r="16" spans="1:4" s="3" customFormat="1" ht="16.5" customHeight="1">
      <c r="A16" s="119"/>
      <c r="B16" s="119"/>
      <c r="C16" s="52" t="s">
        <v>103</v>
      </c>
      <c r="D16" s="53" t="s">
        <v>104</v>
      </c>
    </row>
    <row r="17" spans="1:4" s="5" customFormat="1" ht="15.75" customHeight="1">
      <c r="A17" s="119"/>
      <c r="B17" s="119"/>
      <c r="C17" s="52" t="s">
        <v>105</v>
      </c>
      <c r="D17" s="53" t="s">
        <v>106</v>
      </c>
    </row>
    <row r="18" spans="1:4" s="5" customFormat="1" ht="15.75" customHeight="1">
      <c r="A18" s="119"/>
      <c r="B18" s="119"/>
      <c r="C18" s="54" t="s">
        <v>107</v>
      </c>
      <c r="D18" s="53" t="s">
        <v>108</v>
      </c>
    </row>
    <row r="19" spans="1:4" ht="21.75" customHeight="1">
      <c r="A19" s="13" t="s">
        <v>4</v>
      </c>
      <c r="B19" s="14" t="s">
        <v>16</v>
      </c>
      <c r="C19" s="120" t="s">
        <v>91</v>
      </c>
      <c r="D19" s="121"/>
    </row>
    <row r="20" spans="1:4" s="5" customFormat="1" ht="18" customHeight="1">
      <c r="A20" s="13" t="s">
        <v>5</v>
      </c>
      <c r="B20" s="14" t="s">
        <v>17</v>
      </c>
      <c r="C20" s="122" t="s">
        <v>53</v>
      </c>
      <c r="D20" s="123"/>
    </row>
    <row r="21" spans="1:4" s="5" customFormat="1" ht="15" customHeight="1">
      <c r="A21" s="13" t="s">
        <v>6</v>
      </c>
      <c r="B21" s="14" t="s">
        <v>18</v>
      </c>
      <c r="C21" s="115" t="s">
        <v>19</v>
      </c>
      <c r="D21" s="124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28.5" customHeight="1">
      <c r="A26" s="116" t="s">
        <v>26</v>
      </c>
      <c r="B26" s="117"/>
      <c r="C26" s="117"/>
      <c r="D26" s="118"/>
    </row>
    <row r="27" spans="1:4" ht="12" customHeight="1">
      <c r="A27" s="49"/>
      <c r="B27" s="50"/>
      <c r="C27" s="50"/>
      <c r="D27" s="51"/>
    </row>
    <row r="28" spans="1:4" ht="13.5" customHeight="1">
      <c r="A28" s="7">
        <v>1</v>
      </c>
      <c r="B28" s="6" t="s">
        <v>109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92</v>
      </c>
      <c r="C30" s="6" t="s">
        <v>110</v>
      </c>
      <c r="D30" s="6" t="s">
        <v>93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127</v>
      </c>
      <c r="C33" s="6" t="s">
        <v>110</v>
      </c>
      <c r="D33" s="6" t="s">
        <v>28</v>
      </c>
    </row>
    <row r="34" spans="1:4" ht="15" customHeight="1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47</v>
      </c>
      <c r="B37" s="19"/>
      <c r="C37" s="19"/>
      <c r="D37" s="19"/>
    </row>
    <row r="38" spans="1:4" ht="15" customHeight="1">
      <c r="A38" s="7">
        <v>1</v>
      </c>
      <c r="B38" s="6" t="s">
        <v>31</v>
      </c>
      <c r="C38" s="111">
        <v>1974</v>
      </c>
      <c r="D38" s="110"/>
    </row>
    <row r="39" spans="1:4">
      <c r="A39" s="7">
        <v>2</v>
      </c>
      <c r="B39" s="6" t="s">
        <v>33</v>
      </c>
      <c r="C39" s="111">
        <v>5</v>
      </c>
      <c r="D39" s="110"/>
    </row>
    <row r="40" spans="1:4">
      <c r="A40" s="7">
        <v>3</v>
      </c>
      <c r="B40" s="6" t="s">
        <v>34</v>
      </c>
      <c r="C40" s="111">
        <v>4</v>
      </c>
      <c r="D40" s="110"/>
    </row>
    <row r="41" spans="1:4" ht="15" customHeight="1">
      <c r="A41" s="7">
        <v>4</v>
      </c>
      <c r="B41" s="6" t="s">
        <v>32</v>
      </c>
      <c r="C41" s="111" t="s">
        <v>80</v>
      </c>
      <c r="D41" s="110"/>
    </row>
    <row r="42" spans="1:4">
      <c r="A42" s="7">
        <v>5</v>
      </c>
      <c r="B42" s="6" t="s">
        <v>35</v>
      </c>
      <c r="C42" s="111" t="s">
        <v>80</v>
      </c>
      <c r="D42" s="110"/>
    </row>
    <row r="43" spans="1:4">
      <c r="A43" s="7">
        <v>6</v>
      </c>
      <c r="B43" s="6" t="s">
        <v>36</v>
      </c>
      <c r="C43" s="111" t="s">
        <v>123</v>
      </c>
      <c r="D43" s="110"/>
    </row>
    <row r="44" spans="1:4" ht="15" customHeight="1">
      <c r="A44" s="7">
        <v>7</v>
      </c>
      <c r="B44" s="6" t="s">
        <v>37</v>
      </c>
      <c r="C44" s="111" t="s">
        <v>128</v>
      </c>
      <c r="D44" s="110"/>
    </row>
    <row r="45" spans="1:4">
      <c r="A45" s="7">
        <v>8</v>
      </c>
      <c r="B45" s="6" t="s">
        <v>38</v>
      </c>
      <c r="C45" s="111" t="s">
        <v>129</v>
      </c>
      <c r="D45" s="110"/>
    </row>
    <row r="46" spans="1:4">
      <c r="A46" s="7">
        <v>9</v>
      </c>
      <c r="B46" s="6" t="s">
        <v>113</v>
      </c>
      <c r="C46" s="111">
        <v>136</v>
      </c>
      <c r="D46" s="112"/>
    </row>
    <row r="47" spans="1:4">
      <c r="A47" s="7">
        <v>10</v>
      </c>
      <c r="B47" s="6" t="s">
        <v>72</v>
      </c>
      <c r="C47" s="109">
        <v>39630</v>
      </c>
      <c r="D47" s="110"/>
    </row>
    <row r="48" spans="1:4">
      <c r="A48" s="4"/>
    </row>
    <row r="49" spans="1:4">
      <c r="A49" s="4"/>
    </row>
    <row r="51" spans="1:4">
      <c r="A51" s="55"/>
      <c r="B51" s="55"/>
      <c r="C51" s="56"/>
      <c r="D51" s="57"/>
    </row>
    <row r="52" spans="1:4">
      <c r="A52" s="55"/>
      <c r="B52" s="55"/>
      <c r="C52" s="56"/>
      <c r="D52" s="57"/>
    </row>
    <row r="53" spans="1:4">
      <c r="A53" s="55"/>
      <c r="B53" s="55"/>
      <c r="C53" s="56"/>
      <c r="D53" s="57"/>
    </row>
    <row r="54" spans="1:4">
      <c r="A54" s="55"/>
      <c r="B54" s="55"/>
      <c r="C54" s="56"/>
      <c r="D54" s="57"/>
    </row>
    <row r="55" spans="1:4">
      <c r="A55" s="55"/>
      <c r="B55" s="55"/>
      <c r="C55" s="58"/>
      <c r="D55" s="57"/>
    </row>
    <row r="56" spans="1:4">
      <c r="A56" s="55"/>
      <c r="B56" s="55"/>
      <c r="C56" s="59"/>
      <c r="D56" s="57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tabSelected="1" workbookViewId="0">
      <selection activeCell="A5" sqref="A5:B5"/>
    </sheetView>
  </sheetViews>
  <sheetFormatPr defaultRowHeight="1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3.28515625" customWidth="1"/>
  </cols>
  <sheetData>
    <row r="1" spans="1:26">
      <c r="A1" s="4" t="s">
        <v>119</v>
      </c>
      <c r="B1"/>
      <c r="C1" s="36"/>
      <c r="D1" s="36"/>
      <c r="G1" s="36"/>
      <c r="H1" s="19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6.5" customHeight="1">
      <c r="A2" s="4" t="s">
        <v>136</v>
      </c>
      <c r="B2"/>
      <c r="C2" s="36"/>
      <c r="D2" s="36"/>
      <c r="G2" s="36"/>
      <c r="H2" s="1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93" customFormat="1" ht="23.25" customHeight="1">
      <c r="A3" s="125" t="s">
        <v>135</v>
      </c>
      <c r="B3" s="125"/>
      <c r="C3" s="86"/>
      <c r="D3" s="87">
        <f>(D4+D5)</f>
        <v>519.80999999999995</v>
      </c>
      <c r="E3" s="88"/>
      <c r="F3" s="89"/>
      <c r="G3" s="89"/>
      <c r="H3" s="90"/>
      <c r="I3" s="91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s="93" customFormat="1" ht="15.75" customHeight="1">
      <c r="A4" s="125" t="s">
        <v>120</v>
      </c>
      <c r="B4" s="161"/>
      <c r="C4" s="86"/>
      <c r="D4" s="87">
        <v>601.52</v>
      </c>
      <c r="E4" s="88"/>
      <c r="F4" s="89"/>
      <c r="G4" s="89"/>
      <c r="H4" s="94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s="93" customFormat="1" ht="14.25" customHeight="1">
      <c r="A5" s="125" t="s">
        <v>121</v>
      </c>
      <c r="B5" s="161"/>
      <c r="C5" s="86"/>
      <c r="D5" s="87">
        <v>-81.709999999999994</v>
      </c>
      <c r="E5" s="88"/>
      <c r="F5" s="89"/>
      <c r="G5" s="89"/>
      <c r="H5" s="90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5" customHeight="1">
      <c r="A6" s="126" t="s">
        <v>134</v>
      </c>
      <c r="B6" s="127"/>
      <c r="C6" s="127"/>
      <c r="D6" s="127"/>
      <c r="E6" s="127"/>
      <c r="F6" s="127"/>
      <c r="G6" s="127"/>
      <c r="H6" s="128"/>
      <c r="I6" s="84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56.25" customHeight="1">
      <c r="A7" s="133" t="s">
        <v>60</v>
      </c>
      <c r="B7" s="134"/>
      <c r="C7" s="41" t="s">
        <v>61</v>
      </c>
      <c r="D7" s="29" t="s">
        <v>62</v>
      </c>
      <c r="E7" s="29" t="s">
        <v>63</v>
      </c>
      <c r="F7" s="29" t="s">
        <v>64</v>
      </c>
      <c r="G7" s="37" t="s">
        <v>65</v>
      </c>
      <c r="H7" s="29" t="s">
        <v>66</v>
      </c>
    </row>
    <row r="8" spans="1:26" ht="17.25" customHeight="1">
      <c r="A8" s="133" t="s">
        <v>67</v>
      </c>
      <c r="B8" s="135"/>
      <c r="C8" s="42">
        <v>15.12</v>
      </c>
      <c r="D8" s="64">
        <v>-77.709999999999994</v>
      </c>
      <c r="E8" s="64">
        <f>E12+E15+E18+E21</f>
        <v>635.29</v>
      </c>
      <c r="F8" s="64">
        <f>F12+F15+F18+F21</f>
        <v>605.42999999999995</v>
      </c>
      <c r="G8" s="64">
        <f>F8</f>
        <v>605.42999999999995</v>
      </c>
      <c r="H8" s="61">
        <f>F8-E8+D8</f>
        <v>-107.57000000000001</v>
      </c>
      <c r="J8" s="72"/>
    </row>
    <row r="9" spans="1:26">
      <c r="A9" s="38" t="s">
        <v>68</v>
      </c>
      <c r="B9" s="39"/>
      <c r="C9" s="43">
        <f>C8-C10</f>
        <v>13.607999999999999</v>
      </c>
      <c r="D9" s="48">
        <f>D8-D10</f>
        <v>-69.938999999999993</v>
      </c>
      <c r="E9" s="48">
        <f>E8-E10</f>
        <v>571.76099999999997</v>
      </c>
      <c r="F9" s="48">
        <f>F8-F10</f>
        <v>544.88699999999994</v>
      </c>
      <c r="G9" s="48">
        <f>G8-G10</f>
        <v>544.88699999999994</v>
      </c>
      <c r="H9" s="61">
        <f t="shared" ref="H9:H10" si="0">F9-E9+D9</f>
        <v>-96.813000000000017</v>
      </c>
      <c r="J9" s="72"/>
    </row>
    <row r="10" spans="1:26">
      <c r="A10" s="129" t="s">
        <v>69</v>
      </c>
      <c r="B10" s="130"/>
      <c r="C10" s="43">
        <f>C8*10%</f>
        <v>1.512</v>
      </c>
      <c r="D10" s="48">
        <f>D8*10%</f>
        <v>-7.7709999999999999</v>
      </c>
      <c r="E10" s="48">
        <f>E8*10%</f>
        <v>63.528999999999996</v>
      </c>
      <c r="F10" s="48">
        <f>F8*10%</f>
        <v>60.542999999999999</v>
      </c>
      <c r="G10" s="48">
        <f>G8*10%</f>
        <v>60.542999999999999</v>
      </c>
      <c r="H10" s="61">
        <f t="shared" si="0"/>
        <v>-10.756999999999998</v>
      </c>
      <c r="J10" s="72"/>
    </row>
    <row r="11" spans="1:26" ht="12.75" customHeight="1">
      <c r="A11" s="136" t="s">
        <v>70</v>
      </c>
      <c r="B11" s="137"/>
      <c r="C11" s="137"/>
      <c r="D11" s="137"/>
      <c r="E11" s="137"/>
      <c r="F11" s="137"/>
      <c r="G11" s="137"/>
      <c r="H11" s="135"/>
    </row>
    <row r="12" spans="1:26">
      <c r="A12" s="131" t="s">
        <v>50</v>
      </c>
      <c r="B12" s="132"/>
      <c r="C12" s="42">
        <v>5.65</v>
      </c>
      <c r="D12" s="62">
        <v>-29.93</v>
      </c>
      <c r="E12" s="62">
        <v>237.39</v>
      </c>
      <c r="F12" s="62">
        <v>226.25</v>
      </c>
      <c r="G12" s="62">
        <f>F12</f>
        <v>226.25</v>
      </c>
      <c r="H12" s="48">
        <f>F12-E12+D12</f>
        <v>-41.069999999999986</v>
      </c>
      <c r="J12" s="72"/>
    </row>
    <row r="13" spans="1:26">
      <c r="A13" s="38" t="s">
        <v>68</v>
      </c>
      <c r="B13" s="39"/>
      <c r="C13" s="43">
        <f>C12-C14</f>
        <v>5.085</v>
      </c>
      <c r="D13" s="48">
        <f>D12-D14</f>
        <v>-26.936999999999998</v>
      </c>
      <c r="E13" s="48">
        <f>E12-E14</f>
        <v>213.65099999999998</v>
      </c>
      <c r="F13" s="48">
        <f>F12-F14</f>
        <v>203.625</v>
      </c>
      <c r="G13" s="48">
        <f>G12-G14</f>
        <v>203.625</v>
      </c>
      <c r="H13" s="48">
        <f t="shared" ref="H13:H23" si="1">F13-E13+D13</f>
        <v>-36.96299999999998</v>
      </c>
    </row>
    <row r="14" spans="1:26">
      <c r="A14" s="129" t="s">
        <v>69</v>
      </c>
      <c r="B14" s="130"/>
      <c r="C14" s="43">
        <f>C12*10%</f>
        <v>0.56500000000000006</v>
      </c>
      <c r="D14" s="48">
        <f>D12*10%</f>
        <v>-2.9930000000000003</v>
      </c>
      <c r="E14" s="48">
        <f>E12*10%</f>
        <v>23.739000000000001</v>
      </c>
      <c r="F14" s="48">
        <f>F12*10%</f>
        <v>22.625</v>
      </c>
      <c r="G14" s="48">
        <f>G12*10%</f>
        <v>22.625</v>
      </c>
      <c r="H14" s="48">
        <f t="shared" si="1"/>
        <v>-4.1070000000000011</v>
      </c>
    </row>
    <row r="15" spans="1:26" ht="23.25" customHeight="1">
      <c r="A15" s="131" t="s">
        <v>41</v>
      </c>
      <c r="B15" s="132"/>
      <c r="C15" s="42">
        <v>3.45</v>
      </c>
      <c r="D15" s="62">
        <v>-17.53</v>
      </c>
      <c r="E15" s="62">
        <v>144.96</v>
      </c>
      <c r="F15" s="62">
        <v>138.16999999999999</v>
      </c>
      <c r="G15" s="62">
        <f>F15</f>
        <v>138.16999999999999</v>
      </c>
      <c r="H15" s="48">
        <f t="shared" si="1"/>
        <v>-24.320000000000022</v>
      </c>
    </row>
    <row r="16" spans="1:26">
      <c r="A16" s="38" t="s">
        <v>68</v>
      </c>
      <c r="B16" s="39"/>
      <c r="C16" s="43">
        <f>C15-C17</f>
        <v>3.105</v>
      </c>
      <c r="D16" s="48">
        <f>D15-D17</f>
        <v>-15.777000000000001</v>
      </c>
      <c r="E16" s="48">
        <f>E15-E17</f>
        <v>130.464</v>
      </c>
      <c r="F16" s="48">
        <f>F15-F17</f>
        <v>124.35299999999998</v>
      </c>
      <c r="G16" s="48">
        <f>G15-G17</f>
        <v>124.35299999999998</v>
      </c>
      <c r="H16" s="48">
        <f t="shared" si="1"/>
        <v>-21.888000000000019</v>
      </c>
    </row>
    <row r="17" spans="1:8" ht="15" customHeight="1">
      <c r="A17" s="129" t="s">
        <v>69</v>
      </c>
      <c r="B17" s="130"/>
      <c r="C17" s="43">
        <f>C15*10%</f>
        <v>0.34500000000000003</v>
      </c>
      <c r="D17" s="48">
        <f>D15*10%</f>
        <v>-1.7530000000000001</v>
      </c>
      <c r="E17" s="48">
        <f>E15*10%</f>
        <v>14.496000000000002</v>
      </c>
      <c r="F17" s="48">
        <f>F15*10%</f>
        <v>13.817</v>
      </c>
      <c r="G17" s="48">
        <f>G15*10%</f>
        <v>13.817</v>
      </c>
      <c r="H17" s="48">
        <f t="shared" si="1"/>
        <v>-2.4320000000000022</v>
      </c>
    </row>
    <row r="18" spans="1:8" ht="12" customHeight="1">
      <c r="A18" s="131" t="s">
        <v>51</v>
      </c>
      <c r="B18" s="132"/>
      <c r="C18" s="41">
        <v>2.37</v>
      </c>
      <c r="D18" s="62">
        <v>-12.08</v>
      </c>
      <c r="E18" s="62">
        <v>99.58</v>
      </c>
      <c r="F18" s="62">
        <v>94.92</v>
      </c>
      <c r="G18" s="62">
        <f>F18</f>
        <v>94.92</v>
      </c>
      <c r="H18" s="48">
        <f t="shared" si="1"/>
        <v>-16.739999999999995</v>
      </c>
    </row>
    <row r="19" spans="1:8" ht="13.5" customHeight="1">
      <c r="A19" s="38" t="s">
        <v>68</v>
      </c>
      <c r="B19" s="39"/>
      <c r="C19" s="43">
        <f>C18-C20</f>
        <v>2.133</v>
      </c>
      <c r="D19" s="48">
        <f>D18-D20</f>
        <v>-10.872</v>
      </c>
      <c r="E19" s="48">
        <f>E18-E20</f>
        <v>89.622</v>
      </c>
      <c r="F19" s="48">
        <f>F18-F20</f>
        <v>85.427999999999997</v>
      </c>
      <c r="G19" s="48">
        <f>G18-G20</f>
        <v>85.427999999999997</v>
      </c>
      <c r="H19" s="48">
        <f t="shared" si="1"/>
        <v>-15.066000000000003</v>
      </c>
    </row>
    <row r="20" spans="1:8" ht="12.75" customHeight="1">
      <c r="A20" s="129" t="s">
        <v>69</v>
      </c>
      <c r="B20" s="130"/>
      <c r="C20" s="43">
        <f>C18*10%</f>
        <v>0.23700000000000002</v>
      </c>
      <c r="D20" s="48">
        <f>D18*10%</f>
        <v>-1.2080000000000002</v>
      </c>
      <c r="E20" s="48">
        <f>E18*10%</f>
        <v>9.9580000000000002</v>
      </c>
      <c r="F20" s="48">
        <f>F18*10%</f>
        <v>9.4920000000000009</v>
      </c>
      <c r="G20" s="48">
        <f>G18*10%</f>
        <v>9.4920000000000009</v>
      </c>
      <c r="H20" s="48">
        <f t="shared" si="1"/>
        <v>-1.6739999999999995</v>
      </c>
    </row>
    <row r="21" spans="1:8" ht="14.25" customHeight="1">
      <c r="A21" s="11" t="s">
        <v>42</v>
      </c>
      <c r="B21" s="40"/>
      <c r="C21" s="44">
        <v>3.65</v>
      </c>
      <c r="D21" s="48">
        <v>-18.170000000000002</v>
      </c>
      <c r="E21" s="48">
        <f>126.47+18.49+4.62+3.78</f>
        <v>153.36000000000001</v>
      </c>
      <c r="F21" s="48">
        <f>17.62+4.4+3.6+120.47</f>
        <v>146.09</v>
      </c>
      <c r="G21" s="48">
        <f>F21</f>
        <v>146.09</v>
      </c>
      <c r="H21" s="48">
        <f t="shared" si="1"/>
        <v>-25.440000000000012</v>
      </c>
    </row>
    <row r="22" spans="1:8" ht="14.25" customHeight="1">
      <c r="A22" s="38" t="s">
        <v>68</v>
      </c>
      <c r="B22" s="39"/>
      <c r="C22" s="43">
        <f>C21-C23</f>
        <v>3.2850000000000001</v>
      </c>
      <c r="D22" s="48">
        <f>D21-D23</f>
        <v>-16.353000000000002</v>
      </c>
      <c r="E22" s="48">
        <f>E21-E23</f>
        <v>138.024</v>
      </c>
      <c r="F22" s="48">
        <f>F21-F23</f>
        <v>131.48099999999999</v>
      </c>
      <c r="G22" s="48">
        <f>G21-G23</f>
        <v>131.48099999999999</v>
      </c>
      <c r="H22" s="48">
        <f t="shared" si="1"/>
        <v>-22.896000000000008</v>
      </c>
    </row>
    <row r="23" spans="1:8" ht="15.75" customHeight="1">
      <c r="A23" s="129" t="s">
        <v>69</v>
      </c>
      <c r="B23" s="130"/>
      <c r="C23" s="43">
        <f>C21*10%</f>
        <v>0.36499999999999999</v>
      </c>
      <c r="D23" s="48">
        <f>D21*10%</f>
        <v>-1.8170000000000002</v>
      </c>
      <c r="E23" s="48">
        <f>E21*10%</f>
        <v>15.336000000000002</v>
      </c>
      <c r="F23" s="48">
        <f>F21*10%</f>
        <v>14.609000000000002</v>
      </c>
      <c r="G23" s="48">
        <f>G21*10%</f>
        <v>14.609000000000002</v>
      </c>
      <c r="H23" s="48">
        <f t="shared" si="1"/>
        <v>-2.5440000000000005</v>
      </c>
    </row>
    <row r="24" spans="1:8" s="93" customFormat="1" ht="5.25" customHeight="1">
      <c r="A24" s="95"/>
      <c r="B24" s="96"/>
      <c r="C24" s="97"/>
      <c r="D24" s="98"/>
      <c r="E24" s="99"/>
      <c r="F24" s="99"/>
      <c r="G24" s="100"/>
      <c r="H24" s="99"/>
    </row>
    <row r="25" spans="1:8" ht="11.25" customHeight="1">
      <c r="A25" s="133" t="s">
        <v>43</v>
      </c>
      <c r="B25" s="135"/>
      <c r="C25" s="44">
        <v>5.29</v>
      </c>
      <c r="D25" s="61">
        <v>577.48</v>
      </c>
      <c r="E25" s="61">
        <v>222.27</v>
      </c>
      <c r="F25" s="61">
        <v>211.86</v>
      </c>
      <c r="G25" s="63">
        <f>G26+G27</f>
        <v>327.37599999999998</v>
      </c>
      <c r="H25" s="48">
        <f>F25-E25-G25+D25+F25</f>
        <v>451.55400000000009</v>
      </c>
    </row>
    <row r="26" spans="1:8" ht="15" customHeight="1">
      <c r="A26" s="38" t="s">
        <v>71</v>
      </c>
      <c r="B26" s="39"/>
      <c r="C26" s="43">
        <f>C25-C27</f>
        <v>4.7610000000000001</v>
      </c>
      <c r="D26" s="48">
        <v>575.57000000000005</v>
      </c>
      <c r="E26" s="48">
        <f>E25-E27</f>
        <v>200.04300000000001</v>
      </c>
      <c r="F26" s="48">
        <f>F25-F27</f>
        <v>190.67400000000001</v>
      </c>
      <c r="G26" s="60">
        <v>306.19</v>
      </c>
      <c r="H26" s="61">
        <f t="shared" ref="H26:H27" si="2">F26-E26-G26+D26+F26</f>
        <v>450.68500000000006</v>
      </c>
    </row>
    <row r="27" spans="1:8" ht="12.75" customHeight="1">
      <c r="A27" s="129" t="s">
        <v>69</v>
      </c>
      <c r="B27" s="130"/>
      <c r="C27" s="43">
        <f>C25*10%</f>
        <v>0.52900000000000003</v>
      </c>
      <c r="D27" s="48">
        <v>1.91</v>
      </c>
      <c r="E27" s="48">
        <f>E25*10%</f>
        <v>22.227000000000004</v>
      </c>
      <c r="F27" s="48">
        <f>F25*10%</f>
        <v>21.186000000000003</v>
      </c>
      <c r="G27" s="48">
        <f>F27</f>
        <v>21.186000000000003</v>
      </c>
      <c r="H27" s="48">
        <f t="shared" si="2"/>
        <v>0.86899999999999977</v>
      </c>
    </row>
    <row r="28" spans="1:8" s="4" customFormat="1" ht="12.75" customHeight="1">
      <c r="A28" s="144" t="s">
        <v>137</v>
      </c>
      <c r="B28" s="145"/>
      <c r="C28" s="89"/>
      <c r="D28" s="88">
        <v>0</v>
      </c>
      <c r="E28" s="89">
        <f>E30+E31+E32+E33</f>
        <v>8.129999999999999</v>
      </c>
      <c r="F28" s="89">
        <f t="shared" ref="F28:H28" si="3">F30+F31+F32+F33</f>
        <v>7.43</v>
      </c>
      <c r="G28" s="89">
        <f t="shared" si="3"/>
        <v>7.43</v>
      </c>
      <c r="H28" s="88">
        <f t="shared" si="3"/>
        <v>-0.70000000000000018</v>
      </c>
    </row>
    <row r="29" spans="1:8" ht="12.75" customHeight="1">
      <c r="A29" s="108" t="s">
        <v>138</v>
      </c>
      <c r="B29" s="96"/>
      <c r="C29" s="97"/>
      <c r="D29" s="99">
        <v>0</v>
      </c>
      <c r="E29" s="97"/>
      <c r="F29" s="97"/>
      <c r="G29" s="100"/>
      <c r="H29" s="88"/>
    </row>
    <row r="30" spans="1:8" ht="12.75" customHeight="1">
      <c r="A30" s="146" t="s">
        <v>139</v>
      </c>
      <c r="B30" s="147"/>
      <c r="C30" s="97"/>
      <c r="D30" s="99">
        <v>0</v>
      </c>
      <c r="E30" s="97">
        <v>0.38</v>
      </c>
      <c r="F30" s="97">
        <v>0.34</v>
      </c>
      <c r="G30" s="100">
        <v>0.34</v>
      </c>
      <c r="H30" s="48">
        <f t="shared" ref="H30:H33" si="4">F30-E30-G30+D30+F30</f>
        <v>-3.999999999999998E-2</v>
      </c>
    </row>
    <row r="31" spans="1:8" ht="12.75" customHeight="1">
      <c r="A31" s="146" t="s">
        <v>140</v>
      </c>
      <c r="B31" s="147"/>
      <c r="C31" s="97"/>
      <c r="D31" s="99">
        <v>0</v>
      </c>
      <c r="E31" s="97">
        <v>1.64</v>
      </c>
      <c r="F31" s="97">
        <v>1.46</v>
      </c>
      <c r="G31" s="100">
        <v>1.46</v>
      </c>
      <c r="H31" s="48">
        <f t="shared" si="4"/>
        <v>-0.17999999999999994</v>
      </c>
    </row>
    <row r="32" spans="1:8" ht="12.75" customHeight="1">
      <c r="A32" s="146" t="s">
        <v>141</v>
      </c>
      <c r="B32" s="147"/>
      <c r="C32" s="97"/>
      <c r="D32" s="99">
        <v>0</v>
      </c>
      <c r="E32" s="97">
        <v>5.92</v>
      </c>
      <c r="F32" s="97">
        <v>5.47</v>
      </c>
      <c r="G32" s="100">
        <v>5.47</v>
      </c>
      <c r="H32" s="48">
        <f t="shared" si="4"/>
        <v>-0.45000000000000018</v>
      </c>
    </row>
    <row r="33" spans="1:26" ht="12.75" customHeight="1">
      <c r="A33" s="146" t="s">
        <v>142</v>
      </c>
      <c r="B33" s="147"/>
      <c r="C33" s="97"/>
      <c r="D33" s="99">
        <v>0</v>
      </c>
      <c r="E33" s="97">
        <v>0.19</v>
      </c>
      <c r="F33" s="97">
        <v>0.16</v>
      </c>
      <c r="G33" s="100">
        <v>0.16</v>
      </c>
      <c r="H33" s="48">
        <f t="shared" si="4"/>
        <v>-0.03</v>
      </c>
    </row>
    <row r="34" spans="1:26" s="93" customFormat="1">
      <c r="A34" s="101" t="s">
        <v>114</v>
      </c>
      <c r="B34" s="102"/>
      <c r="C34" s="89"/>
      <c r="D34" s="103"/>
      <c r="E34" s="89">
        <f>E8+E25+E28</f>
        <v>865.68999999999994</v>
      </c>
      <c r="F34" s="89">
        <f t="shared" ref="F34:G34" si="5">F8+F25+F28</f>
        <v>824.71999999999991</v>
      </c>
      <c r="G34" s="89">
        <f t="shared" si="5"/>
        <v>940.23599999999988</v>
      </c>
      <c r="H34" s="88"/>
      <c r="I34" s="105"/>
      <c r="J34" s="105"/>
    </row>
    <row r="35" spans="1:26" s="93" customFormat="1">
      <c r="A35" s="101" t="s">
        <v>115</v>
      </c>
      <c r="B35" s="102"/>
      <c r="C35" s="89"/>
      <c r="D35" s="103"/>
      <c r="E35" s="89"/>
      <c r="F35" s="89"/>
      <c r="G35" s="104"/>
      <c r="H35" s="88"/>
      <c r="I35" s="105"/>
      <c r="J35" s="105"/>
    </row>
    <row r="36" spans="1:26" s="80" customFormat="1" ht="26.25" customHeight="1">
      <c r="A36" s="140" t="s">
        <v>118</v>
      </c>
      <c r="B36" s="141"/>
      <c r="C36" s="65"/>
      <c r="D36" s="66">
        <v>16.05</v>
      </c>
      <c r="E36" s="83">
        <v>60.76</v>
      </c>
      <c r="F36" s="83">
        <v>56.53</v>
      </c>
      <c r="G36" s="69">
        <f>G38</f>
        <v>9.610100000000001</v>
      </c>
      <c r="H36" s="61">
        <f t="shared" ref="H36:H38" si="6">F36-E36-G36+D36+F36</f>
        <v>58.739900000000006</v>
      </c>
    </row>
    <row r="37" spans="1:26" s="80" customFormat="1" ht="15" customHeight="1">
      <c r="A37" s="38" t="s">
        <v>71</v>
      </c>
      <c r="B37" s="39"/>
      <c r="C37" s="65"/>
      <c r="D37" s="66">
        <v>20.05</v>
      </c>
      <c r="E37" s="83">
        <f>E36-E38</f>
        <v>50.430799999999998</v>
      </c>
      <c r="F37" s="83">
        <f>F36-F38</f>
        <v>46.919899999999998</v>
      </c>
      <c r="G37" s="69">
        <v>0</v>
      </c>
      <c r="H37" s="48">
        <f t="shared" si="6"/>
        <v>63.459000000000003</v>
      </c>
    </row>
    <row r="38" spans="1:26" s="80" customFormat="1" ht="13.5" customHeight="1">
      <c r="A38" s="81" t="s">
        <v>52</v>
      </c>
      <c r="B38" s="82"/>
      <c r="C38" s="70"/>
      <c r="D38" s="68">
        <v>-4</v>
      </c>
      <c r="E38" s="68">
        <f>E36*17%</f>
        <v>10.3292</v>
      </c>
      <c r="F38" s="68">
        <f>F36*17%</f>
        <v>9.610100000000001</v>
      </c>
      <c r="G38" s="67">
        <f>F38</f>
        <v>9.610100000000001</v>
      </c>
      <c r="H38" s="48">
        <f t="shared" si="6"/>
        <v>-4.7190999999999992</v>
      </c>
    </row>
    <row r="39" spans="1:26" s="80" customFormat="1" ht="26.25" customHeight="1">
      <c r="A39" s="140" t="s">
        <v>130</v>
      </c>
      <c r="B39" s="141"/>
      <c r="C39" s="65"/>
      <c r="D39" s="66">
        <v>3.98</v>
      </c>
      <c r="E39" s="83">
        <v>4.8</v>
      </c>
      <c r="F39" s="83">
        <v>4.8</v>
      </c>
      <c r="G39" s="69">
        <f>G41</f>
        <v>0.81600000000000006</v>
      </c>
      <c r="H39" s="61">
        <f t="shared" ref="H39:H41" si="7">F39-E39-G39+D39+F39</f>
        <v>7.9639999999999995</v>
      </c>
    </row>
    <row r="40" spans="1:26" s="80" customFormat="1" ht="15" customHeight="1">
      <c r="A40" s="38" t="s">
        <v>71</v>
      </c>
      <c r="B40" s="39"/>
      <c r="C40" s="65"/>
      <c r="D40" s="66">
        <v>3.98</v>
      </c>
      <c r="E40" s="83">
        <f>E39-E41</f>
        <v>3.984</v>
      </c>
      <c r="F40" s="83">
        <f>F39-F41</f>
        <v>3.984</v>
      </c>
      <c r="G40" s="69">
        <v>0</v>
      </c>
      <c r="H40" s="48">
        <f t="shared" si="7"/>
        <v>7.9640000000000004</v>
      </c>
    </row>
    <row r="41" spans="1:26" s="80" customFormat="1" ht="13.5" customHeight="1">
      <c r="A41" s="81" t="s">
        <v>52</v>
      </c>
      <c r="B41" s="82"/>
      <c r="C41" s="70"/>
      <c r="D41" s="71">
        <v>0</v>
      </c>
      <c r="E41" s="68">
        <f>E39*17%</f>
        <v>0.81600000000000006</v>
      </c>
      <c r="F41" s="68">
        <f>F39*17%</f>
        <v>0.81600000000000006</v>
      </c>
      <c r="G41" s="67">
        <f>F41</f>
        <v>0.81600000000000006</v>
      </c>
      <c r="H41" s="48">
        <f t="shared" si="7"/>
        <v>0</v>
      </c>
    </row>
    <row r="42" spans="1:26" s="93" customFormat="1">
      <c r="A42" s="138" t="s">
        <v>116</v>
      </c>
      <c r="B42" s="139"/>
      <c r="C42" s="89"/>
      <c r="D42" s="103"/>
      <c r="E42" s="89">
        <f>E36+E39</f>
        <v>65.56</v>
      </c>
      <c r="F42" s="89">
        <f>F36+F39</f>
        <v>61.33</v>
      </c>
      <c r="G42" s="89">
        <f>G36+G39</f>
        <v>10.426100000000002</v>
      </c>
      <c r="H42" s="88"/>
    </row>
    <row r="43" spans="1:26" s="93" customFormat="1" ht="15" customHeight="1">
      <c r="A43" s="138" t="s">
        <v>124</v>
      </c>
      <c r="B43" s="139"/>
      <c r="C43" s="89"/>
      <c r="D43" s="103"/>
      <c r="E43" s="89">
        <f>E34+E42</f>
        <v>931.25</v>
      </c>
      <c r="F43" s="89">
        <f t="shared" ref="F43:G43" si="8">F34+F42</f>
        <v>886.05</v>
      </c>
      <c r="G43" s="89">
        <f t="shared" si="8"/>
        <v>950.6620999999999</v>
      </c>
      <c r="H43" s="88"/>
    </row>
    <row r="44" spans="1:26" s="93" customFormat="1" ht="14.25" customHeight="1">
      <c r="A44" s="125" t="s">
        <v>125</v>
      </c>
      <c r="B44" s="125"/>
      <c r="C44" s="86"/>
      <c r="D44" s="87">
        <f>D3</f>
        <v>519.80999999999995</v>
      </c>
      <c r="E44" s="88"/>
      <c r="F44" s="89"/>
      <c r="G44" s="89"/>
      <c r="H44" s="88">
        <f>F43-E43+D44+F43-G43</f>
        <v>409.99789999999996</v>
      </c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s="93" customFormat="1" ht="25.5" customHeight="1">
      <c r="A45" s="125" t="s">
        <v>122</v>
      </c>
      <c r="B45" s="125"/>
      <c r="C45" s="86"/>
      <c r="D45" s="87"/>
      <c r="E45" s="88"/>
      <c r="F45" s="89"/>
      <c r="G45" s="89"/>
      <c r="H45" s="88">
        <f>H46+H47</f>
        <v>409.99790000000019</v>
      </c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s="93" customFormat="1" ht="12.75" customHeight="1">
      <c r="A46" s="125" t="s">
        <v>120</v>
      </c>
      <c r="B46" s="161"/>
      <c r="C46" s="86"/>
      <c r="D46" s="86"/>
      <c r="E46" s="88"/>
      <c r="F46" s="89"/>
      <c r="G46" s="89"/>
      <c r="H46" s="106">
        <f>(H25+H37+H39)+0.01</f>
        <v>522.98700000000019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s="93" customFormat="1" ht="14.25" customHeight="1">
      <c r="A47" s="125" t="s">
        <v>121</v>
      </c>
      <c r="B47" s="161"/>
      <c r="C47" s="86"/>
      <c r="D47" s="86"/>
      <c r="E47" s="88"/>
      <c r="F47" s="89"/>
      <c r="G47" s="89"/>
      <c r="H47" s="106">
        <f>H8+H38+H28</f>
        <v>-112.98910000000001</v>
      </c>
      <c r="I47" s="92"/>
      <c r="J47" s="107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26.25" customHeight="1">
      <c r="A48" s="142" t="s">
        <v>117</v>
      </c>
      <c r="B48" s="143"/>
      <c r="C48" s="143"/>
      <c r="D48" s="143"/>
      <c r="E48" s="143"/>
      <c r="F48" s="143"/>
      <c r="G48" s="143"/>
      <c r="H48" s="143"/>
    </row>
    <row r="49" spans="1:8" ht="28.5" customHeight="1">
      <c r="A49" s="21" t="s">
        <v>133</v>
      </c>
      <c r="D49" s="23"/>
      <c r="E49" s="23"/>
      <c r="F49" s="23"/>
      <c r="G49" s="23"/>
    </row>
    <row r="50" spans="1:8" ht="12" customHeight="1">
      <c r="A50" s="151" t="s">
        <v>54</v>
      </c>
      <c r="B50" s="130"/>
      <c r="C50" s="130"/>
      <c r="D50" s="112"/>
      <c r="E50" s="31" t="s">
        <v>55</v>
      </c>
      <c r="F50" s="31" t="s">
        <v>56</v>
      </c>
      <c r="G50" s="31" t="s">
        <v>57</v>
      </c>
      <c r="H50" s="6" t="s">
        <v>126</v>
      </c>
    </row>
    <row r="51" spans="1:8" ht="14.25" customHeight="1">
      <c r="A51" s="153" t="s">
        <v>143</v>
      </c>
      <c r="B51" s="154"/>
      <c r="C51" s="154"/>
      <c r="D51" s="155"/>
      <c r="E51" s="31" t="s">
        <v>144</v>
      </c>
      <c r="F51" s="31" t="s">
        <v>145</v>
      </c>
      <c r="G51" s="31">
        <v>12.5</v>
      </c>
      <c r="H51" s="6" t="s">
        <v>146</v>
      </c>
    </row>
    <row r="52" spans="1:8" ht="25.5" customHeight="1">
      <c r="A52" s="153" t="s">
        <v>147</v>
      </c>
      <c r="B52" s="154"/>
      <c r="C52" s="154"/>
      <c r="D52" s="155"/>
      <c r="E52" s="31" t="s">
        <v>148</v>
      </c>
      <c r="F52" s="31" t="s">
        <v>149</v>
      </c>
      <c r="G52" s="31">
        <v>19.53</v>
      </c>
      <c r="H52" s="6" t="s">
        <v>150</v>
      </c>
    </row>
    <row r="53" spans="1:8" ht="12.75" customHeight="1">
      <c r="A53" s="153" t="s">
        <v>151</v>
      </c>
      <c r="B53" s="154"/>
      <c r="C53" s="154"/>
      <c r="D53" s="155"/>
      <c r="E53" s="32" t="s">
        <v>152</v>
      </c>
      <c r="F53" s="31" t="s">
        <v>153</v>
      </c>
      <c r="G53" s="33">
        <v>21.27</v>
      </c>
      <c r="H53" s="6" t="s">
        <v>150</v>
      </c>
    </row>
    <row r="54" spans="1:8" ht="26.25" customHeight="1">
      <c r="A54" s="153" t="s">
        <v>154</v>
      </c>
      <c r="B54" s="154"/>
      <c r="C54" s="154"/>
      <c r="D54" s="155"/>
      <c r="E54" s="32" t="s">
        <v>155</v>
      </c>
      <c r="F54" s="31" t="s">
        <v>156</v>
      </c>
      <c r="G54" s="33">
        <v>252.89</v>
      </c>
      <c r="H54" s="6" t="s">
        <v>150</v>
      </c>
    </row>
    <row r="55" spans="1:8" s="4" customFormat="1" ht="13.5" customHeight="1">
      <c r="A55" s="159" t="s">
        <v>7</v>
      </c>
      <c r="B55" s="160"/>
      <c r="C55" s="160"/>
      <c r="D55" s="134"/>
      <c r="E55" s="73"/>
      <c r="F55" s="74"/>
      <c r="G55" s="75">
        <f>SUM(G51:G54)</f>
        <v>306.19</v>
      </c>
      <c r="H55" s="85"/>
    </row>
    <row r="56" spans="1:8">
      <c r="A56" s="21" t="s">
        <v>44</v>
      </c>
      <c r="D56" s="23"/>
      <c r="E56" s="23"/>
      <c r="F56" s="23"/>
      <c r="G56" s="23"/>
    </row>
    <row r="57" spans="1:8">
      <c r="A57" s="21" t="s">
        <v>45</v>
      </c>
      <c r="D57" s="23"/>
      <c r="E57" s="23"/>
      <c r="F57" s="23"/>
      <c r="G57" s="23"/>
    </row>
    <row r="58" spans="1:8" ht="23.25" customHeight="1">
      <c r="A58" s="151" t="s">
        <v>59</v>
      </c>
      <c r="B58" s="130"/>
      <c r="C58" s="130"/>
      <c r="D58" s="130"/>
      <c r="E58" s="112"/>
      <c r="F58" s="35" t="s">
        <v>56</v>
      </c>
      <c r="G58" s="34" t="s">
        <v>58</v>
      </c>
    </row>
    <row r="59" spans="1:8">
      <c r="A59" s="151" t="s">
        <v>80</v>
      </c>
      <c r="B59" s="130"/>
      <c r="C59" s="130"/>
      <c r="D59" s="130"/>
      <c r="E59" s="112"/>
      <c r="F59" s="31"/>
      <c r="G59" s="31">
        <v>0</v>
      </c>
    </row>
    <row r="60" spans="1:8">
      <c r="A60" s="23"/>
      <c r="D60" s="23"/>
      <c r="E60" s="23"/>
      <c r="F60" s="23"/>
      <c r="G60" s="23"/>
    </row>
    <row r="61" spans="1:8">
      <c r="A61" s="23"/>
      <c r="D61" s="23"/>
      <c r="E61" s="23"/>
      <c r="F61" s="23"/>
      <c r="G61" s="23"/>
    </row>
    <row r="62" spans="1:8" s="4" customFormat="1">
      <c r="A62" s="21" t="s">
        <v>74</v>
      </c>
      <c r="B62" s="46"/>
      <c r="C62" s="47"/>
      <c r="D62" s="21"/>
      <c r="E62" s="21"/>
      <c r="F62" s="21"/>
      <c r="G62" s="21"/>
    </row>
    <row r="63" spans="1:8">
      <c r="A63" s="152" t="s">
        <v>75</v>
      </c>
      <c r="B63" s="135"/>
      <c r="C63" s="156" t="s">
        <v>76</v>
      </c>
      <c r="D63" s="135"/>
      <c r="E63" s="31" t="s">
        <v>77</v>
      </c>
      <c r="F63" s="31" t="s">
        <v>78</v>
      </c>
      <c r="G63" s="31" t="s">
        <v>79</v>
      </c>
    </row>
    <row r="64" spans="1:8">
      <c r="A64" s="152" t="s">
        <v>112</v>
      </c>
      <c r="B64" s="135"/>
      <c r="C64" s="157" t="s">
        <v>80</v>
      </c>
      <c r="D64" s="158"/>
      <c r="E64" s="31">
        <v>5</v>
      </c>
      <c r="F64" s="31" t="s">
        <v>80</v>
      </c>
      <c r="G64" s="31" t="s">
        <v>80</v>
      </c>
    </row>
    <row r="65" spans="1:8">
      <c r="A65" s="23"/>
      <c r="D65" s="23"/>
      <c r="E65" s="23"/>
      <c r="F65" s="23"/>
      <c r="G65" s="23"/>
    </row>
    <row r="67" spans="1:8">
      <c r="A67" s="21" t="s">
        <v>44</v>
      </c>
      <c r="E67" s="36"/>
      <c r="F67" s="77"/>
      <c r="G67" s="36"/>
    </row>
    <row r="68" spans="1:8">
      <c r="A68" s="21" t="s">
        <v>132</v>
      </c>
      <c r="B68" s="78"/>
      <c r="C68" s="79"/>
      <c r="D68" s="21"/>
      <c r="E68" s="36"/>
      <c r="F68" s="77"/>
      <c r="G68" s="36"/>
    </row>
    <row r="69" spans="1:8" ht="37.5" customHeight="1">
      <c r="A69" s="148" t="s">
        <v>157</v>
      </c>
      <c r="B69" s="149"/>
      <c r="C69" s="149"/>
      <c r="D69" s="149"/>
      <c r="E69" s="149"/>
      <c r="F69" s="149"/>
      <c r="G69" s="149"/>
      <c r="H69" s="150"/>
    </row>
    <row r="72" spans="1:8">
      <c r="A72" s="4" t="s">
        <v>81</v>
      </c>
      <c r="B72" s="46"/>
      <c r="C72" s="47"/>
      <c r="D72" s="4"/>
      <c r="E72" s="4" t="s">
        <v>82</v>
      </c>
      <c r="F72" s="4"/>
    </row>
    <row r="73" spans="1:8">
      <c r="A73" s="4" t="s">
        <v>83</v>
      </c>
      <c r="B73" s="46"/>
      <c r="C73" s="47"/>
      <c r="D73" s="4"/>
      <c r="E73" s="4"/>
      <c r="F73" s="4"/>
    </row>
    <row r="74" spans="1:8">
      <c r="A74" s="4" t="s">
        <v>84</v>
      </c>
      <c r="B74" s="46"/>
      <c r="C74" s="47"/>
      <c r="D74" s="4"/>
      <c r="E74" s="4"/>
      <c r="F74" s="4"/>
    </row>
    <row r="75" spans="1:8">
      <c r="A75" s="4"/>
      <c r="B75" s="46"/>
      <c r="C75" s="47"/>
      <c r="D75" s="4"/>
      <c r="E75" s="4"/>
      <c r="F75" s="4"/>
    </row>
    <row r="76" spans="1:8">
      <c r="A76" s="23" t="s">
        <v>85</v>
      </c>
      <c r="B76" s="76"/>
    </row>
    <row r="77" spans="1:8">
      <c r="A77" s="23" t="s">
        <v>86</v>
      </c>
      <c r="B77" s="76"/>
      <c r="C77" s="45" t="s">
        <v>25</v>
      </c>
    </row>
    <row r="78" spans="1:8">
      <c r="A78" s="23" t="s">
        <v>87</v>
      </c>
      <c r="B78" s="76"/>
      <c r="C78" s="45" t="s">
        <v>88</v>
      </c>
    </row>
    <row r="79" spans="1:8">
      <c r="A79" s="23" t="s">
        <v>89</v>
      </c>
      <c r="B79" s="76"/>
      <c r="C79" s="45" t="s">
        <v>90</v>
      </c>
    </row>
  </sheetData>
  <mergeCells count="44">
    <mergeCell ref="A69:H69"/>
    <mergeCell ref="A50:D50"/>
    <mergeCell ref="A64:B64"/>
    <mergeCell ref="A53:D53"/>
    <mergeCell ref="C63:D63"/>
    <mergeCell ref="C64:D64"/>
    <mergeCell ref="A63:B63"/>
    <mergeCell ref="A55:D55"/>
    <mergeCell ref="A58:E58"/>
    <mergeCell ref="A59:E59"/>
    <mergeCell ref="A54:D54"/>
    <mergeCell ref="A51:D51"/>
    <mergeCell ref="A52:D52"/>
    <mergeCell ref="A25:B25"/>
    <mergeCell ref="A27:B27"/>
    <mergeCell ref="A42:B42"/>
    <mergeCell ref="A39:B39"/>
    <mergeCell ref="A48:H48"/>
    <mergeCell ref="A45:B45"/>
    <mergeCell ref="A36:B36"/>
    <mergeCell ref="A43:B43"/>
    <mergeCell ref="A44:B44"/>
    <mergeCell ref="A28:B28"/>
    <mergeCell ref="A30:B30"/>
    <mergeCell ref="A31:B31"/>
    <mergeCell ref="A32:B32"/>
    <mergeCell ref="A33:B33"/>
    <mergeCell ref="A47:B47"/>
    <mergeCell ref="A46:B46"/>
    <mergeCell ref="A3:B3"/>
    <mergeCell ref="A6:H6"/>
    <mergeCell ref="A23:B23"/>
    <mergeCell ref="A14:B14"/>
    <mergeCell ref="A15:B15"/>
    <mergeCell ref="A17:B17"/>
    <mergeCell ref="A18:B18"/>
    <mergeCell ref="A20:B20"/>
    <mergeCell ref="A7:B7"/>
    <mergeCell ref="A8:B8"/>
    <mergeCell ref="A10:B10"/>
    <mergeCell ref="A11:H11"/>
    <mergeCell ref="A12:B12"/>
    <mergeCell ref="A4:B4"/>
    <mergeCell ref="A5:B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2018-03-13T05:07:49Z</cp:lastPrinted>
  <dcterms:created xsi:type="dcterms:W3CDTF">2013-02-18T04:38:06Z</dcterms:created>
  <dcterms:modified xsi:type="dcterms:W3CDTF">2018-03-20T05:29:28Z</dcterms:modified>
</cp:coreProperties>
</file>