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-105" yWindow="-105" windowWidth="23250" windowHeight="12570"/>
  </bookViews>
  <sheets>
    <sheet name="УК" sheetId="1" r:id="rId1"/>
    <sheet name="Лист2" sheetId="8" r:id="rId2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1" i="8" l="1"/>
  <c r="H43" i="8"/>
  <c r="H44" i="8"/>
  <c r="E40" i="8"/>
  <c r="G35" i="8"/>
  <c r="G25" i="8"/>
  <c r="F27" i="8"/>
  <c r="G12" i="8"/>
  <c r="G15" i="8"/>
  <c r="G18" i="8"/>
  <c r="G21" i="8"/>
  <c r="G8" i="8"/>
  <c r="D22" i="8"/>
  <c r="D23" i="8"/>
  <c r="D9" i="8"/>
  <c r="D10" i="8"/>
  <c r="G26" i="8"/>
  <c r="F50" i="8"/>
  <c r="C8" i="8"/>
  <c r="F8" i="8"/>
  <c r="F29" i="8"/>
  <c r="F35" i="8"/>
  <c r="F39" i="8"/>
  <c r="F40" i="8"/>
  <c r="E8" i="8"/>
  <c r="E29" i="8"/>
  <c r="E35" i="8"/>
  <c r="E39" i="8"/>
  <c r="G27" i="8"/>
  <c r="G31" i="8"/>
  <c r="G32" i="8"/>
  <c r="G33" i="8"/>
  <c r="G34" i="8"/>
  <c r="G29" i="8"/>
  <c r="F38" i="8"/>
  <c r="G38" i="8"/>
  <c r="G37" i="8"/>
  <c r="G39" i="8"/>
  <c r="G40" i="8"/>
  <c r="H37" i="8"/>
  <c r="H8" i="8"/>
  <c r="H25" i="8"/>
  <c r="H31" i="8"/>
  <c r="H32" i="8"/>
  <c r="H33" i="8"/>
  <c r="H34" i="8"/>
  <c r="H29" i="8"/>
  <c r="H42" i="8"/>
  <c r="F26" i="8"/>
  <c r="E27" i="8"/>
  <c r="E26" i="8"/>
  <c r="H26" i="8"/>
  <c r="F23" i="8"/>
  <c r="F22" i="8"/>
  <c r="H27" i="8"/>
  <c r="C27" i="8"/>
  <c r="C26" i="8"/>
  <c r="C23" i="8"/>
  <c r="C22" i="8"/>
  <c r="C17" i="8"/>
  <c r="C16" i="8"/>
  <c r="H15" i="8"/>
  <c r="G17" i="8"/>
  <c r="G16" i="8"/>
  <c r="G23" i="8"/>
  <c r="G22" i="8"/>
  <c r="G20" i="8"/>
  <c r="G19" i="8"/>
  <c r="G14" i="8"/>
  <c r="G13" i="8"/>
  <c r="G10" i="8"/>
  <c r="G9" i="8"/>
  <c r="E23" i="8"/>
  <c r="H23" i="8"/>
  <c r="E22" i="8"/>
  <c r="H22" i="8"/>
  <c r="H21" i="8"/>
  <c r="D20" i="8"/>
  <c r="E20" i="8"/>
  <c r="F20" i="8"/>
  <c r="H20" i="8"/>
  <c r="D19" i="8"/>
  <c r="E19" i="8"/>
  <c r="F19" i="8"/>
  <c r="H19" i="8"/>
  <c r="H18" i="8"/>
  <c r="D17" i="8"/>
  <c r="E17" i="8"/>
  <c r="F17" i="8"/>
  <c r="H17" i="8"/>
  <c r="D16" i="8"/>
  <c r="E16" i="8"/>
  <c r="F16" i="8"/>
  <c r="H16" i="8"/>
  <c r="D14" i="8"/>
  <c r="E14" i="8"/>
  <c r="F14" i="8"/>
  <c r="H14" i="8"/>
  <c r="D13" i="8"/>
  <c r="E13" i="8"/>
  <c r="F13" i="8"/>
  <c r="H13" i="8"/>
  <c r="H12" i="8"/>
  <c r="E10" i="8"/>
  <c r="F10" i="8"/>
  <c r="H10" i="8"/>
  <c r="E9" i="8"/>
  <c r="F9" i="8"/>
  <c r="H9" i="8"/>
  <c r="E38" i="8"/>
  <c r="C20" i="8"/>
  <c r="C19" i="8"/>
  <c r="C14" i="8"/>
  <c r="C13" i="8"/>
  <c r="C10" i="8"/>
  <c r="C9" i="8"/>
</calcChain>
</file>

<file path=xl/sharedStrings.xml><?xml version="1.0" encoding="utf-8"?>
<sst xmlns="http://schemas.openxmlformats.org/spreadsheetml/2006/main" count="160" uniqueCount="141">
  <si>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</si>
  <si>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</si>
  <si>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</si>
  <si>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</si>
  <si>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</si>
  <si>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</si>
  <si>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</si>
  <si>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</si>
  <si>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</si>
  <si>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</si>
  <si>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</si>
  <si>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</si>
  <si>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</si>
  <si>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</si>
  <si>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</si>
  <si>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</si>
  <si>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</si>
  <si>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</si>
  <si>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</si>
  <si>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</si>
  <si>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</si>
  <si>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</si>
  <si>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</si>
  <si>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</si>
  <si>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</si>
  <si>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</si>
  <si>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</si>
  <si>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</si>
  <si>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</si>
  <si>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</si>
  <si>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</si>
  <si>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</si>
  <si>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</si>
  <si>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</si>
  <si>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</si>
  <si>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</si>
  <si>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</si>
  <si>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</si>
  <si>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</si>
  <si>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</si>
  <si>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</si>
  <si>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</si>
  <si>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</si>
  <si>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</si>
  <si>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</si>
  <si>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</si>
  <si>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</si>
  <si>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</si>
  <si>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</si>
  <si>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</si>
  <si>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</si>
  <si>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</si>
  <si>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</si>
  <si>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</si>
  <si>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</si>
  <si>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</si>
  <si>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</si>
  <si>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</si>
  <si>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</si>
  <si>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</si>
  <si>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</si>
  <si>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</si>
  <si>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</si>
  <si>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</si>
  <si>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</si>
  <si>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</si>
  <si>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нет</t>
  </si>
  <si>
    <t xml:space="preserve">Генеральный директор </t>
  </si>
  <si>
    <t xml:space="preserve">ООО "Управляющая компания </t>
  </si>
  <si>
    <t>Санитарный отдел-</t>
  </si>
  <si>
    <t>Производственный отдел-</t>
  </si>
  <si>
    <t>2-220-388</t>
  </si>
  <si>
    <t>Плановый отдел-</t>
  </si>
  <si>
    <t>uklr2006@mail.ru</t>
  </si>
  <si>
    <t>1.4 Вывоз и утилизация ТБО</t>
  </si>
  <si>
    <t>неименование работ</t>
  </si>
  <si>
    <t>ООО "Эра"</t>
  </si>
  <si>
    <t>2-265-897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</si>
  <si>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</si>
  <si>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</si>
  <si>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</si>
  <si>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</si>
  <si>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</si>
  <si>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</si>
  <si>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</si>
  <si>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</si>
  <si>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</si>
  <si>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</si>
  <si>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</si>
  <si>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</si>
  <si>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</si>
  <si>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</si>
  <si>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Чистый двор"</t>
  </si>
  <si>
    <t>ул. Тунгусская,8</t>
  </si>
  <si>
    <t>ул. Светланская</t>
  </si>
  <si>
    <t>Часть 4</t>
  </si>
  <si>
    <t>01.10.2008г.</t>
  </si>
  <si>
    <t>Колличество проживающих</t>
  </si>
  <si>
    <t>ИТОГО ПО ДОМУ:</t>
  </si>
  <si>
    <t>ПРОЧИЕ УСЛУГИ:</t>
  </si>
  <si>
    <t>ИТОГО ПО ПРОЧИМ УСЛУГАМ: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</si>
  <si>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</si>
  <si>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</si>
  <si>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</si>
  <si>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ДОМУ:</t>
  </si>
  <si>
    <t>ВСЕГО С УЧЕТОМ ОСТАТКОВ:</t>
  </si>
  <si>
    <t>ООО " Восток Мегаполис"</t>
  </si>
  <si>
    <t xml:space="preserve">                                            №  167/а</t>
  </si>
  <si>
    <t>1.Сведения об Управляющей компании Ленинского района</t>
  </si>
  <si>
    <t>от 27.04. 2005г. Серия 25 № 01277949</t>
  </si>
  <si>
    <t>Ленинского района"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</si>
  <si>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</si>
  <si>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</si>
  <si>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</si>
  <si>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</si>
  <si>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</si>
  <si>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</si>
  <si>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507,60 м2</t>
  </si>
  <si>
    <t>0,0 м2</t>
  </si>
  <si>
    <t xml:space="preserve">                       Отчет ООО "Управляющей компании Ленинского района"  за 2019 г.</t>
  </si>
  <si>
    <t xml:space="preserve">           ООО "Управляющая компания Ленинского района"</t>
  </si>
  <si>
    <t>Тяптин Андрей Александрович</t>
  </si>
  <si>
    <t>3 463,50 м2</t>
  </si>
  <si>
    <t>128 чел</t>
  </si>
  <si>
    <t>1.Отчет об исполнении договора управления за 2019 г.(тыс.р.)</t>
  </si>
  <si>
    <t>переходящие остатки д/ср-в на начало 01.01. 2019г.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</si>
  <si>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</si>
  <si>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2019г.</t>
  </si>
  <si>
    <t>1. Комм-ции на общедомовом имуществе, интернет провайдеры (ОктопусНет,Ростелеком, ИП Козицкий А.М)</t>
  </si>
  <si>
    <t>1390 р в мес</t>
  </si>
  <si>
    <t>3. Перечень работ, выполненных по статье " текущий ремонт"  в 2019 году.</t>
  </si>
  <si>
    <t>Обрезка деревьев</t>
  </si>
  <si>
    <t>сумма,тыс.руб.</t>
  </si>
  <si>
    <t>исполнитель</t>
  </si>
  <si>
    <t>ИП Грицких И.А.</t>
  </si>
  <si>
    <t>План по статье "текущий ремонт" на 2020 год</t>
  </si>
  <si>
    <t>А.А.Тяптин</t>
  </si>
  <si>
    <t>Исп:</t>
  </si>
  <si>
    <t>2-205-087</t>
  </si>
  <si>
    <t>Управляющая компания предлагает: ремонт кровли, частичный ремонт фасада. При недостаточности средств, выполнение предложенных работ, возможно за счет дополнительного сбора средств.  Для этого необходимо предоставить в Управляющую компанию протокол общего собрания собственников.</t>
  </si>
  <si>
    <t>ИСХ. № 657/03   от  17.03.2020 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</si>
</sst>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6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4" fillId="0" borderId="0" xfId="0" applyFont="1"/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164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164" fontId="9" fillId="0" borderId="3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0" fillId="0" borderId="0" xfId="0" applyNumberFormat="1"/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3" fillId="0" borderId="4" xfId="0" applyFont="1" applyBorder="1" applyAlignment="1"/>
    <xf numFmtId="0" fontId="3" fillId="0" borderId="8" xfId="0" applyFont="1" applyBorder="1" applyAlignment="1"/>
    <xf numFmtId="164" fontId="14" fillId="0" borderId="0" xfId="0" applyNumberFormat="1" applyFont="1"/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2" fontId="9" fillId="0" borderId="6" xfId="0" applyNumberFormat="1" applyFont="1" applyBorder="1" applyAlignment="1">
      <alignment horizontal="center"/>
    </xf>
    <xf numFmtId="0" fontId="16" fillId="0" borderId="0" xfId="0" applyFont="1"/>
    <xf numFmtId="0" fontId="9" fillId="0" borderId="6" xfId="0" applyFont="1" applyBorder="1" applyAlignment="1"/>
    <xf numFmtId="0" fontId="4" fillId="0" borderId="6" xfId="0" applyFont="1" applyBorder="1" applyAlignment="1"/>
    <xf numFmtId="0" fontId="3" fillId="0" borderId="0" xfId="0" applyFont="1" applyFill="1" applyBorder="1" applyAlignment="1">
      <alignment horizontal="center" wrapText="1"/>
    </xf>
    <xf numFmtId="0" fontId="9" fillId="0" borderId="2" xfId="0" applyFont="1" applyBorder="1" applyAlignment="1"/>
    <xf numFmtId="0" fontId="9" fillId="0" borderId="5" xfId="0" applyFont="1" applyBorder="1" applyAlignment="1"/>
    <xf numFmtId="0" fontId="7" fillId="2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164" fontId="3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9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9" fillId="2" borderId="4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0" fillId="2" borderId="0" xfId="0" applyNumberFormat="1" applyFill="1"/>
    <xf numFmtId="0" fontId="9" fillId="2" borderId="1" xfId="0" applyFont="1" applyFill="1" applyBorder="1" applyAlignment="1"/>
    <xf numFmtId="2" fontId="9" fillId="2" borderId="1" xfId="0" applyNumberFormat="1" applyFont="1" applyFill="1" applyBorder="1"/>
    <xf numFmtId="0" fontId="0" fillId="2" borderId="0" xfId="0" applyFill="1" applyBorder="1"/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/>
    <xf numFmtId="0" fontId="3" fillId="2" borderId="0" xfId="0" applyFont="1" applyFill="1" applyBorder="1" applyAlignment="1">
      <alignment horizontal="center" wrapText="1"/>
    </xf>
    <xf numFmtId="164" fontId="9" fillId="2" borderId="1" xfId="0" applyNumberFormat="1" applyFont="1" applyFill="1" applyBorder="1"/>
    <xf numFmtId="0" fontId="3" fillId="2" borderId="2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2" fontId="4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14" fontId="3" fillId="0" borderId="2" xfId="0" applyNumberFormat="1" applyFont="1" applyBorder="1" applyAlignment="1">
      <alignment horizontal="center"/>
    </xf>
    <xf numFmtId="0" fontId="6" fillId="2" borderId="0" xfId="0" applyFont="1" applyFill="1" applyAlignment="1">
      <alignment vertical="center" wrapText="1"/>
    </xf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0" fillId="0" borderId="6" xfId="0" applyBorder="1" applyAlignment="1"/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9" fillId="2" borderId="2" xfId="0" applyFont="1" applyFill="1" applyBorder="1" applyAlignment="1"/>
    <xf numFmtId="0" fontId="9" fillId="2" borderId="6" xfId="0" applyFont="1" applyFill="1" applyBorder="1" applyAlignment="1"/>
    <xf numFmtId="0" fontId="7" fillId="2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9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9" fillId="0" borderId="2" xfId="0" applyFont="1" applyBorder="1" applyAlignment="1">
      <alignment wrapText="1"/>
    </xf>
    <xf numFmtId="0" fontId="0" fillId="0" borderId="6" xfId="0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17" fillId="2" borderId="5" xfId="0" applyFont="1" applyFill="1" applyBorder="1" applyAlignment="1">
      <alignment horizontal="center" wrapText="1"/>
    </xf>
    <xf numFmtId="0" fontId="17" fillId="2" borderId="6" xfId="0" applyFont="1" applyFill="1" applyBorder="1" applyAlignment="1">
      <alignment horizont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zoomScale="130" zoomScaleNormal="130" workbookViewId="0">
      <selection activeCell="D12" sqref="D12"/>
    </sheetView>
  </sheetViews>
  <sheetFormatPr defaultRowHeight="15" x14ac:dyDescent="0.25"/>
  <cols>
    <col min="1" max="1" width="3" customWidth="1"/>
    <col min="2" max="2" width="36" bestFit="1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119</v>
      </c>
      <c r="C1" s="1"/>
    </row>
    <row r="2" spans="1:4" ht="15" customHeight="1" x14ac:dyDescent="0.25">
      <c r="A2" s="2" t="s">
        <v>44</v>
      </c>
      <c r="C2" s="4"/>
    </row>
    <row r="3" spans="1:4" ht="15.75" x14ac:dyDescent="0.25">
      <c r="B3" s="23" t="s">
        <v>107</v>
      </c>
      <c r="C3" s="23" t="s">
        <v>94</v>
      </c>
    </row>
    <row r="4" spans="1:4" s="22" customFormat="1" ht="14.25" customHeight="1" x14ac:dyDescent="0.2">
      <c r="A4" s="21" t="s">
        <v>140</v>
      </c>
      <c r="C4" s="21"/>
    </row>
    <row r="5" spans="1:4" ht="15" customHeight="1" x14ac:dyDescent="0.25">
      <c r="A5" s="4" t="s">
        <v>8</v>
      </c>
      <c r="C5" s="4"/>
    </row>
    <row r="6" spans="1:4" s="22" customFormat="1" ht="12.75" customHeight="1" x14ac:dyDescent="0.25">
      <c r="A6" s="4" t="s">
        <v>108</v>
      </c>
      <c r="C6" s="21"/>
    </row>
    <row r="7" spans="1:4" s="22" customFormat="1" ht="12.75" customHeight="1" x14ac:dyDescent="0.25">
      <c r="A7" s="5"/>
      <c r="B7"/>
      <c r="C7"/>
      <c r="D7"/>
    </row>
    <row r="8" spans="1:4" s="3" customFormat="1" ht="15" customHeight="1" x14ac:dyDescent="0.25">
      <c r="A8" s="13" t="s">
        <v>0</v>
      </c>
      <c r="B8" s="14" t="s">
        <v>9</v>
      </c>
      <c r="C8" s="26" t="s">
        <v>120</v>
      </c>
      <c r="D8" s="10"/>
    </row>
    <row r="9" spans="1:4" s="3" customFormat="1" ht="12" customHeight="1" x14ac:dyDescent="0.25">
      <c r="A9" s="13" t="s">
        <v>1</v>
      </c>
      <c r="B9" s="14" t="s">
        <v>10</v>
      </c>
      <c r="C9" s="129" t="s">
        <v>121</v>
      </c>
      <c r="D9" s="130"/>
    </row>
    <row r="10" spans="1:4" s="3" customFormat="1" ht="24" customHeight="1" x14ac:dyDescent="0.25">
      <c r="A10" s="13" t="s">
        <v>2</v>
      </c>
      <c r="B10" s="15" t="s">
        <v>11</v>
      </c>
      <c r="C10" s="131" t="s">
        <v>109</v>
      </c>
      <c r="D10" s="132"/>
    </row>
    <row r="11" spans="1:4" s="3" customFormat="1" ht="15" customHeight="1" x14ac:dyDescent="0.25">
      <c r="A11" s="13" t="s">
        <v>3</v>
      </c>
      <c r="B11" s="14" t="s">
        <v>12</v>
      </c>
      <c r="C11" s="129" t="s">
        <v>13</v>
      </c>
      <c r="D11" s="130"/>
    </row>
    <row r="12" spans="1:4" s="3" customFormat="1" ht="18.75" customHeight="1" x14ac:dyDescent="0.25">
      <c r="A12" s="133">
        <v>5</v>
      </c>
      <c r="B12" s="133" t="s">
        <v>78</v>
      </c>
      <c r="C12" s="54" t="s">
        <v>79</v>
      </c>
      <c r="D12" s="55" t="s">
        <v>80</v>
      </c>
    </row>
    <row r="13" spans="1:4" s="3" customFormat="1" ht="14.25" customHeight="1" x14ac:dyDescent="0.25">
      <c r="A13" s="133"/>
      <c r="B13" s="133"/>
      <c r="C13" s="54" t="s">
        <v>81</v>
      </c>
      <c r="D13" s="55" t="s">
        <v>82</v>
      </c>
    </row>
    <row r="14" spans="1:4" s="3" customFormat="1" x14ac:dyDescent="0.25">
      <c r="A14" s="133"/>
      <c r="B14" s="133"/>
      <c r="C14" s="54" t="s">
        <v>83</v>
      </c>
      <c r="D14" s="55" t="s">
        <v>84</v>
      </c>
    </row>
    <row r="15" spans="1:4" s="3" customFormat="1" ht="16.5" customHeight="1" x14ac:dyDescent="0.25">
      <c r="A15" s="133"/>
      <c r="B15" s="133"/>
      <c r="C15" s="54" t="s">
        <v>85</v>
      </c>
      <c r="D15" s="55" t="s">
        <v>87</v>
      </c>
    </row>
    <row r="16" spans="1:4" s="3" customFormat="1" ht="16.5" customHeight="1" x14ac:dyDescent="0.25">
      <c r="A16" s="133"/>
      <c r="B16" s="133"/>
      <c r="C16" s="54" t="s">
        <v>86</v>
      </c>
      <c r="D16" s="55" t="s">
        <v>80</v>
      </c>
    </row>
    <row r="17" spans="1:4" s="5" customFormat="1" ht="15.75" customHeight="1" x14ac:dyDescent="0.25">
      <c r="A17" s="133"/>
      <c r="B17" s="133"/>
      <c r="C17" s="54" t="s">
        <v>88</v>
      </c>
      <c r="D17" s="55" t="s">
        <v>89</v>
      </c>
    </row>
    <row r="18" spans="1:4" s="5" customFormat="1" ht="15.75" customHeight="1" x14ac:dyDescent="0.25">
      <c r="A18" s="133"/>
      <c r="B18" s="133"/>
      <c r="C18" s="56" t="s">
        <v>90</v>
      </c>
      <c r="D18" s="55" t="s">
        <v>91</v>
      </c>
    </row>
    <row r="19" spans="1:4" ht="21.75" customHeight="1" x14ac:dyDescent="0.25">
      <c r="A19" s="13" t="s">
        <v>4</v>
      </c>
      <c r="B19" s="14" t="s">
        <v>14</v>
      </c>
      <c r="C19" s="134" t="s">
        <v>73</v>
      </c>
      <c r="D19" s="135"/>
    </row>
    <row r="20" spans="1:4" s="5" customFormat="1" ht="20.25" customHeight="1" x14ac:dyDescent="0.25">
      <c r="A20" s="13" t="s">
        <v>5</v>
      </c>
      <c r="B20" s="14" t="s">
        <v>15</v>
      </c>
      <c r="C20" s="136" t="s">
        <v>48</v>
      </c>
      <c r="D20" s="137"/>
    </row>
    <row r="21" spans="1:4" s="5" customFormat="1" ht="15" customHeight="1" x14ac:dyDescent="0.25">
      <c r="A21" s="13" t="s">
        <v>6</v>
      </c>
      <c r="B21" s="14" t="s">
        <v>16</v>
      </c>
      <c r="C21" s="131" t="s">
        <v>17</v>
      </c>
      <c r="D21" s="138"/>
    </row>
    <row r="22" spans="1:4" ht="13.5" customHeight="1" x14ac:dyDescent="0.25">
      <c r="A22" s="24"/>
      <c r="B22" s="25"/>
      <c r="C22" s="24"/>
      <c r="D22" s="24"/>
    </row>
    <row r="23" spans="1:4" x14ac:dyDescent="0.25">
      <c r="A23" s="8" t="s">
        <v>18</v>
      </c>
      <c r="B23" s="17"/>
      <c r="C23" s="17"/>
      <c r="D23" s="17"/>
    </row>
    <row r="24" spans="1:4" ht="12.75" customHeight="1" x14ac:dyDescent="0.25">
      <c r="A24" s="16"/>
      <c r="B24" s="17"/>
      <c r="C24" s="17"/>
      <c r="D24" s="17"/>
    </row>
    <row r="25" spans="1:4" x14ac:dyDescent="0.25">
      <c r="A25" s="6"/>
      <c r="B25" s="18" t="s">
        <v>19</v>
      </c>
      <c r="C25" s="7" t="s">
        <v>20</v>
      </c>
      <c r="D25" s="9" t="s">
        <v>21</v>
      </c>
    </row>
    <row r="26" spans="1:4" ht="30.75" customHeight="1" x14ac:dyDescent="0.25">
      <c r="A26" s="139" t="s">
        <v>24</v>
      </c>
      <c r="B26" s="140"/>
      <c r="C26" s="140"/>
      <c r="D26" s="141"/>
    </row>
    <row r="27" spans="1:4" ht="12" customHeight="1" x14ac:dyDescent="0.25">
      <c r="A27" s="49"/>
      <c r="B27" s="50"/>
      <c r="C27" s="50"/>
      <c r="D27" s="51"/>
    </row>
    <row r="28" spans="1:4" ht="13.5" customHeight="1" x14ac:dyDescent="0.25">
      <c r="A28" s="7">
        <v>1</v>
      </c>
      <c r="B28" s="6" t="s">
        <v>92</v>
      </c>
      <c r="C28" s="6" t="s">
        <v>22</v>
      </c>
      <c r="D28" s="6" t="s">
        <v>23</v>
      </c>
    </row>
    <row r="29" spans="1:4" x14ac:dyDescent="0.25">
      <c r="A29" s="20" t="s">
        <v>25</v>
      </c>
      <c r="B29" s="19"/>
      <c r="C29" s="19"/>
      <c r="D29" s="19"/>
    </row>
    <row r="30" spans="1:4" x14ac:dyDescent="0.25">
      <c r="A30" s="7">
        <v>1</v>
      </c>
      <c r="B30" s="6" t="s">
        <v>76</v>
      </c>
      <c r="C30" s="6" t="s">
        <v>93</v>
      </c>
      <c r="D30" s="6" t="s">
        <v>77</v>
      </c>
    </row>
    <row r="31" spans="1:4" x14ac:dyDescent="0.25">
      <c r="A31" s="20" t="s">
        <v>37</v>
      </c>
      <c r="B31" s="19"/>
      <c r="C31" s="19"/>
      <c r="D31" s="19"/>
    </row>
    <row r="32" spans="1:4" x14ac:dyDescent="0.25">
      <c r="A32" s="20" t="s">
        <v>38</v>
      </c>
      <c r="B32" s="19"/>
      <c r="C32" s="19"/>
      <c r="D32" s="19"/>
    </row>
    <row r="33" spans="1:4" x14ac:dyDescent="0.25">
      <c r="A33" s="7">
        <v>1</v>
      </c>
      <c r="B33" s="6" t="s">
        <v>106</v>
      </c>
      <c r="C33" s="6" t="s">
        <v>93</v>
      </c>
      <c r="D33" s="6" t="s">
        <v>26</v>
      </c>
    </row>
    <row r="34" spans="1:4" x14ac:dyDescent="0.25">
      <c r="A34" s="20" t="s">
        <v>27</v>
      </c>
      <c r="B34" s="19"/>
      <c r="C34" s="19"/>
      <c r="D34" s="19"/>
    </row>
    <row r="35" spans="1:4" x14ac:dyDescent="0.25">
      <c r="A35" s="7">
        <v>1</v>
      </c>
      <c r="B35" s="6" t="s">
        <v>28</v>
      </c>
      <c r="C35" s="6" t="s">
        <v>22</v>
      </c>
      <c r="D35" s="6" t="s">
        <v>23</v>
      </c>
    </row>
    <row r="36" spans="1:4" ht="15" customHeight="1" x14ac:dyDescent="0.25">
      <c r="A36" s="27"/>
      <c r="B36" s="12"/>
      <c r="C36" s="12"/>
      <c r="D36" s="12"/>
    </row>
    <row r="37" spans="1:4" x14ac:dyDescent="0.25">
      <c r="A37" s="4" t="s">
        <v>43</v>
      </c>
      <c r="B37" s="19"/>
      <c r="C37" s="19"/>
      <c r="D37" s="19"/>
    </row>
    <row r="38" spans="1:4" x14ac:dyDescent="0.25">
      <c r="A38" s="7">
        <v>1</v>
      </c>
      <c r="B38" s="6" t="s">
        <v>29</v>
      </c>
      <c r="C38" s="127">
        <v>1967</v>
      </c>
      <c r="D38" s="128"/>
    </row>
    <row r="39" spans="1:4" ht="15" customHeight="1" x14ac:dyDescent="0.25">
      <c r="A39" s="7">
        <v>2</v>
      </c>
      <c r="B39" s="6" t="s">
        <v>31</v>
      </c>
      <c r="C39" s="127">
        <v>5</v>
      </c>
      <c r="D39" s="128"/>
    </row>
    <row r="40" spans="1:4" x14ac:dyDescent="0.25">
      <c r="A40" s="7">
        <v>3</v>
      </c>
      <c r="B40" s="6" t="s">
        <v>32</v>
      </c>
      <c r="C40" s="127">
        <v>4</v>
      </c>
      <c r="D40" s="128"/>
    </row>
    <row r="41" spans="1:4" x14ac:dyDescent="0.25">
      <c r="A41" s="7">
        <v>4</v>
      </c>
      <c r="B41" s="6" t="s">
        <v>30</v>
      </c>
      <c r="C41" s="127" t="s">
        <v>66</v>
      </c>
      <c r="D41" s="128"/>
    </row>
    <row r="42" spans="1:4" ht="15" customHeight="1" x14ac:dyDescent="0.25">
      <c r="A42" s="7">
        <v>5</v>
      </c>
      <c r="B42" s="6" t="s">
        <v>33</v>
      </c>
      <c r="C42" s="127" t="s">
        <v>66</v>
      </c>
      <c r="D42" s="128"/>
    </row>
    <row r="43" spans="1:4" x14ac:dyDescent="0.25">
      <c r="A43" s="7">
        <v>6</v>
      </c>
      <c r="B43" s="6" t="s">
        <v>34</v>
      </c>
      <c r="C43" s="127" t="s">
        <v>122</v>
      </c>
      <c r="D43" s="128"/>
    </row>
    <row r="44" spans="1:4" x14ac:dyDescent="0.25">
      <c r="A44" s="7">
        <v>7</v>
      </c>
      <c r="B44" s="6" t="s">
        <v>35</v>
      </c>
      <c r="C44" s="127" t="s">
        <v>118</v>
      </c>
      <c r="D44" s="128"/>
    </row>
    <row r="45" spans="1:4" x14ac:dyDescent="0.25">
      <c r="A45" s="7">
        <v>8</v>
      </c>
      <c r="B45" s="6" t="s">
        <v>36</v>
      </c>
      <c r="C45" s="127" t="s">
        <v>117</v>
      </c>
      <c r="D45" s="128"/>
    </row>
    <row r="46" spans="1:4" x14ac:dyDescent="0.25">
      <c r="A46" s="7">
        <v>9</v>
      </c>
      <c r="B46" s="6" t="s">
        <v>97</v>
      </c>
      <c r="C46" s="127" t="s">
        <v>123</v>
      </c>
      <c r="D46" s="132"/>
    </row>
    <row r="47" spans="1:4" x14ac:dyDescent="0.25">
      <c r="A47" s="7">
        <v>10</v>
      </c>
      <c r="B47" s="6" t="s">
        <v>65</v>
      </c>
      <c r="C47" s="142" t="s">
        <v>96</v>
      </c>
      <c r="D47" s="128"/>
    </row>
    <row r="48" spans="1:4" x14ac:dyDescent="0.25">
      <c r="A48" s="4"/>
    </row>
    <row r="49" spans="1:4" x14ac:dyDescent="0.25">
      <c r="A49" s="4"/>
    </row>
    <row r="51" spans="1:4" x14ac:dyDescent="0.25">
      <c r="A51" s="57"/>
      <c r="B51" s="57"/>
      <c r="C51" s="58"/>
      <c r="D51" s="59"/>
    </row>
    <row r="52" spans="1:4" x14ac:dyDescent="0.25">
      <c r="A52" s="57"/>
      <c r="B52" s="57"/>
      <c r="C52" s="58"/>
      <c r="D52" s="59"/>
    </row>
    <row r="53" spans="1:4" x14ac:dyDescent="0.25">
      <c r="A53" s="57"/>
      <c r="B53" s="57"/>
      <c r="C53" s="58"/>
      <c r="D53" s="59"/>
    </row>
    <row r="54" spans="1:4" x14ac:dyDescent="0.25">
      <c r="A54" s="57"/>
      <c r="B54" s="57"/>
      <c r="C54" s="58"/>
      <c r="D54" s="59"/>
    </row>
    <row r="55" spans="1:4" x14ac:dyDescent="0.25">
      <c r="A55" s="57"/>
      <c r="B55" s="57"/>
      <c r="C55" s="60"/>
      <c r="D55" s="59"/>
    </row>
    <row r="56" spans="1:4" x14ac:dyDescent="0.25">
      <c r="A56" s="57"/>
      <c r="B56" s="57"/>
      <c r="C56" s="61"/>
      <c r="D56" s="59"/>
    </row>
  </sheetData>
  <mergeCells count="19">
    <mergeCell ref="C44:D44"/>
    <mergeCell ref="C45:D45"/>
    <mergeCell ref="C47:D47"/>
    <mergeCell ref="C39:D39"/>
    <mergeCell ref="C40:D40"/>
    <mergeCell ref="C41:D41"/>
    <mergeCell ref="C42:D42"/>
    <mergeCell ref="C43:D43"/>
    <mergeCell ref="C46:D46"/>
    <mergeCell ref="C38:D38"/>
    <mergeCell ref="C9:D9"/>
    <mergeCell ref="C10:D10"/>
    <mergeCell ref="C11:D11"/>
    <mergeCell ref="A12:A18"/>
    <mergeCell ref="B12:B18"/>
    <mergeCell ref="C19:D19"/>
    <mergeCell ref="C20:D20"/>
    <mergeCell ref="C21:D21"/>
    <mergeCell ref="A26:D2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zoomScale="130" zoomScaleNormal="130" workbookViewId="0">
      <selection sqref="A1:H71"/>
    </sheetView>
  </sheetViews>
  <sheetFormatPr defaultRowHeight="15" x14ac:dyDescent="0.25"/>
  <cols>
    <col min="1" max="1" width="15.85546875" customWidth="1"/>
    <col min="2" max="2" width="13.42578125" style="29" customWidth="1"/>
    <col min="3" max="3" width="8.5703125" style="42" customWidth="1"/>
    <col min="4" max="4" width="10" customWidth="1"/>
    <col min="5" max="5" width="10.140625" customWidth="1"/>
    <col min="6" max="6" width="12.42578125" customWidth="1"/>
    <col min="7" max="7" width="13" customWidth="1"/>
  </cols>
  <sheetData>
    <row r="1" spans="1:26" x14ac:dyDescent="0.25">
      <c r="A1" s="4" t="s">
        <v>101</v>
      </c>
      <c r="B1"/>
      <c r="C1" s="33"/>
      <c r="D1" s="33"/>
      <c r="G1" s="33"/>
      <c r="H1" s="1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ht="16.5" customHeight="1" x14ac:dyDescent="0.25">
      <c r="A2" s="4" t="s">
        <v>124</v>
      </c>
      <c r="B2"/>
      <c r="C2" s="33"/>
      <c r="D2" s="33"/>
      <c r="G2" s="33"/>
      <c r="H2" s="1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6" s="97" customFormat="1" ht="29.25" customHeight="1" x14ac:dyDescent="0.25">
      <c r="A3" s="164" t="s">
        <v>125</v>
      </c>
      <c r="B3" s="164"/>
      <c r="C3" s="103"/>
      <c r="D3" s="115">
        <v>-663.02</v>
      </c>
      <c r="E3" s="96"/>
      <c r="F3" s="100"/>
      <c r="G3" s="100"/>
      <c r="H3" s="104"/>
      <c r="I3" s="116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</row>
    <row r="4" spans="1:26" s="97" customFormat="1" ht="15" customHeight="1" x14ac:dyDescent="0.25">
      <c r="A4" s="164" t="s">
        <v>102</v>
      </c>
      <c r="B4" s="165"/>
      <c r="C4" s="103"/>
      <c r="D4" s="115">
        <v>44.79</v>
      </c>
      <c r="E4" s="96"/>
      <c r="F4" s="100"/>
      <c r="G4" s="100"/>
      <c r="H4" s="117"/>
      <c r="I4" s="116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s="97" customFormat="1" ht="13.5" customHeight="1" x14ac:dyDescent="0.25">
      <c r="A5" s="164" t="s">
        <v>103</v>
      </c>
      <c r="B5" s="165"/>
      <c r="C5" s="103"/>
      <c r="D5" s="115">
        <v>-707.81</v>
      </c>
      <c r="E5" s="96"/>
      <c r="F5" s="100"/>
      <c r="G5" s="100"/>
      <c r="H5" s="104"/>
      <c r="I5" s="116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15" customHeight="1" x14ac:dyDescent="0.25">
      <c r="A6" s="173" t="s">
        <v>126</v>
      </c>
      <c r="B6" s="174"/>
      <c r="C6" s="174"/>
      <c r="D6" s="174"/>
      <c r="E6" s="174"/>
      <c r="F6" s="174"/>
      <c r="G6" s="174"/>
      <c r="H6" s="175"/>
      <c r="I6" s="8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1:26" ht="56.25" customHeight="1" x14ac:dyDescent="0.25">
      <c r="A7" s="146" t="s">
        <v>53</v>
      </c>
      <c r="B7" s="147"/>
      <c r="C7" s="38" t="s">
        <v>54</v>
      </c>
      <c r="D7" s="28" t="s">
        <v>55</v>
      </c>
      <c r="E7" s="28" t="s">
        <v>56</v>
      </c>
      <c r="F7" s="28" t="s">
        <v>57</v>
      </c>
      <c r="G7" s="34" t="s">
        <v>58</v>
      </c>
      <c r="H7" s="28" t="s">
        <v>59</v>
      </c>
      <c r="J7" s="70"/>
    </row>
    <row r="8" spans="1:26" ht="17.25" customHeight="1" x14ac:dyDescent="0.25">
      <c r="A8" s="146" t="s">
        <v>60</v>
      </c>
      <c r="B8" s="148"/>
      <c r="C8" s="39">
        <f>C12+C15+C18+C21</f>
        <v>16.100000000000001</v>
      </c>
      <c r="D8" s="69">
        <v>-80.239999999999995</v>
      </c>
      <c r="E8" s="69">
        <f>E12+E15+E18+E21</f>
        <v>668.19999999999993</v>
      </c>
      <c r="F8" s="69">
        <f>F12+F15+F18+F21</f>
        <v>638.06999999999994</v>
      </c>
      <c r="G8" s="69">
        <f>G12+G15+G18+G21</f>
        <v>638.06999999999994</v>
      </c>
      <c r="H8" s="63">
        <f>F8-E8+D8</f>
        <v>-110.36999999999999</v>
      </c>
      <c r="J8" s="70"/>
    </row>
    <row r="9" spans="1:26" x14ac:dyDescent="0.25">
      <c r="A9" s="35" t="s">
        <v>61</v>
      </c>
      <c r="B9" s="36"/>
      <c r="C9" s="40">
        <f>C8-C10</f>
        <v>14.490000000000002</v>
      </c>
      <c r="D9" s="45">
        <f>D8-D10</f>
        <v>-72.215999999999994</v>
      </c>
      <c r="E9" s="45">
        <f>E8-E10</f>
        <v>601.37999999999988</v>
      </c>
      <c r="F9" s="45">
        <f>F8-F10</f>
        <v>574.26299999999992</v>
      </c>
      <c r="G9" s="45">
        <f>G8-G10</f>
        <v>574.26299999999992</v>
      </c>
      <c r="H9" s="45">
        <f t="shared" ref="H9:H10" si="0">F9-E9+D9</f>
        <v>-99.332999999999956</v>
      </c>
      <c r="J9" s="70"/>
    </row>
    <row r="10" spans="1:26" x14ac:dyDescent="0.25">
      <c r="A10" s="149" t="s">
        <v>62</v>
      </c>
      <c r="B10" s="145"/>
      <c r="C10" s="40">
        <f>C8*10%</f>
        <v>1.6100000000000003</v>
      </c>
      <c r="D10" s="45">
        <f>D8*10%</f>
        <v>-8.0239999999999991</v>
      </c>
      <c r="E10" s="45">
        <f>E8*10%</f>
        <v>66.819999999999993</v>
      </c>
      <c r="F10" s="45">
        <f>F8*10%</f>
        <v>63.806999999999995</v>
      </c>
      <c r="G10" s="45">
        <f>G8*10%</f>
        <v>63.806999999999995</v>
      </c>
      <c r="H10" s="45">
        <f t="shared" si="0"/>
        <v>-11.036999999999997</v>
      </c>
      <c r="J10" s="70"/>
    </row>
    <row r="11" spans="1:26" ht="12.75" customHeight="1" x14ac:dyDescent="0.25">
      <c r="A11" s="150" t="s">
        <v>63</v>
      </c>
      <c r="B11" s="151"/>
      <c r="C11" s="151"/>
      <c r="D11" s="151"/>
      <c r="E11" s="151"/>
      <c r="F11" s="151"/>
      <c r="G11" s="151"/>
      <c r="H11" s="148"/>
    </row>
    <row r="12" spans="1:26" x14ac:dyDescent="0.25">
      <c r="A12" s="152" t="s">
        <v>45</v>
      </c>
      <c r="B12" s="153"/>
      <c r="C12" s="39">
        <v>5.75</v>
      </c>
      <c r="D12" s="67">
        <v>-21.36</v>
      </c>
      <c r="E12" s="67">
        <v>238.63</v>
      </c>
      <c r="F12" s="67">
        <v>228.39</v>
      </c>
      <c r="G12" s="67">
        <f>F12</f>
        <v>228.39</v>
      </c>
      <c r="H12" s="45">
        <f>F12-E12+D12</f>
        <v>-31.600000000000009</v>
      </c>
    </row>
    <row r="13" spans="1:26" x14ac:dyDescent="0.25">
      <c r="A13" s="35" t="s">
        <v>61</v>
      </c>
      <c r="B13" s="36"/>
      <c r="C13" s="40">
        <f>C12-C14</f>
        <v>5.1749999999999998</v>
      </c>
      <c r="D13" s="45">
        <f>D12-D14</f>
        <v>-19.224</v>
      </c>
      <c r="E13" s="45">
        <f>E12-E14</f>
        <v>214.767</v>
      </c>
      <c r="F13" s="45">
        <f>F12-F14</f>
        <v>205.55099999999999</v>
      </c>
      <c r="G13" s="45">
        <f>G12-G14</f>
        <v>205.55099999999999</v>
      </c>
      <c r="H13" s="45">
        <f t="shared" ref="H13:H23" si="1">F13-E13+D13</f>
        <v>-28.440000000000008</v>
      </c>
    </row>
    <row r="14" spans="1:26" x14ac:dyDescent="0.25">
      <c r="A14" s="149" t="s">
        <v>62</v>
      </c>
      <c r="B14" s="145"/>
      <c r="C14" s="40">
        <f>C12*10%</f>
        <v>0.57500000000000007</v>
      </c>
      <c r="D14" s="45">
        <f>D12*10%</f>
        <v>-2.1360000000000001</v>
      </c>
      <c r="E14" s="45">
        <f>E12*10%</f>
        <v>23.863</v>
      </c>
      <c r="F14" s="45">
        <f>F12*10%</f>
        <v>22.838999999999999</v>
      </c>
      <c r="G14" s="45">
        <f>G12*10%</f>
        <v>22.838999999999999</v>
      </c>
      <c r="H14" s="45">
        <f t="shared" si="1"/>
        <v>-3.160000000000001</v>
      </c>
    </row>
    <row r="15" spans="1:26" ht="23.25" customHeight="1" x14ac:dyDescent="0.25">
      <c r="A15" s="152" t="s">
        <v>39</v>
      </c>
      <c r="B15" s="153"/>
      <c r="C15" s="39">
        <v>3.51</v>
      </c>
      <c r="D15" s="67">
        <v>-13.04</v>
      </c>
      <c r="E15" s="67">
        <v>145.66999999999999</v>
      </c>
      <c r="F15" s="67">
        <v>142.63999999999999</v>
      </c>
      <c r="G15" s="67">
        <f>F15</f>
        <v>142.63999999999999</v>
      </c>
      <c r="H15" s="45">
        <f>F15-E15+D15</f>
        <v>-16.07</v>
      </c>
    </row>
    <row r="16" spans="1:26" x14ac:dyDescent="0.25">
      <c r="A16" s="35" t="s">
        <v>61</v>
      </c>
      <c r="B16" s="36"/>
      <c r="C16" s="40">
        <f>C15-C17</f>
        <v>3.1589999999999998</v>
      </c>
      <c r="D16" s="45">
        <f>D15-D17</f>
        <v>-11.735999999999999</v>
      </c>
      <c r="E16" s="45">
        <f>E15-E17</f>
        <v>131.10299999999998</v>
      </c>
      <c r="F16" s="45">
        <f>F15-F17</f>
        <v>128.37599999999998</v>
      </c>
      <c r="G16" s="45">
        <f>G15-G17</f>
        <v>128.37599999999998</v>
      </c>
      <c r="H16" s="45">
        <f t="shared" si="1"/>
        <v>-14.463000000000003</v>
      </c>
    </row>
    <row r="17" spans="1:10" ht="15" customHeight="1" x14ac:dyDescent="0.25">
      <c r="A17" s="149" t="s">
        <v>62</v>
      </c>
      <c r="B17" s="145"/>
      <c r="C17" s="40">
        <f>C15*10%</f>
        <v>0.35099999999999998</v>
      </c>
      <c r="D17" s="45">
        <f>D15*10%</f>
        <v>-1.304</v>
      </c>
      <c r="E17" s="45">
        <f>E15*10%</f>
        <v>14.567</v>
      </c>
      <c r="F17" s="45">
        <f>F15*10%</f>
        <v>14.263999999999999</v>
      </c>
      <c r="G17" s="45">
        <f>G15*10%</f>
        <v>14.263999999999999</v>
      </c>
      <c r="H17" s="45">
        <f t="shared" si="1"/>
        <v>-1.6070000000000009</v>
      </c>
    </row>
    <row r="18" spans="1:10" ht="12" customHeight="1" x14ac:dyDescent="0.25">
      <c r="A18" s="152" t="s">
        <v>46</v>
      </c>
      <c r="B18" s="153"/>
      <c r="C18" s="38">
        <v>2.41</v>
      </c>
      <c r="D18" s="67">
        <v>-8.9700000000000006</v>
      </c>
      <c r="E18" s="67">
        <v>100.02</v>
      </c>
      <c r="F18" s="67">
        <v>95.74</v>
      </c>
      <c r="G18" s="67">
        <f>F18</f>
        <v>95.74</v>
      </c>
      <c r="H18" s="45">
        <f t="shared" si="1"/>
        <v>-13.250000000000002</v>
      </c>
    </row>
    <row r="19" spans="1:10" ht="13.5" customHeight="1" x14ac:dyDescent="0.25">
      <c r="A19" s="35" t="s">
        <v>61</v>
      </c>
      <c r="B19" s="36"/>
      <c r="C19" s="40">
        <f>C18-C20</f>
        <v>2.169</v>
      </c>
      <c r="D19" s="45">
        <f>D18-D20</f>
        <v>-8.0730000000000004</v>
      </c>
      <c r="E19" s="45">
        <f>E18-E20</f>
        <v>90.018000000000001</v>
      </c>
      <c r="F19" s="45">
        <f>F18-F20</f>
        <v>86.165999999999997</v>
      </c>
      <c r="G19" s="45">
        <f>G18-G20</f>
        <v>86.165999999999997</v>
      </c>
      <c r="H19" s="45">
        <f t="shared" si="1"/>
        <v>-11.925000000000004</v>
      </c>
    </row>
    <row r="20" spans="1:10" ht="12.75" customHeight="1" x14ac:dyDescent="0.25">
      <c r="A20" s="149" t="s">
        <v>62</v>
      </c>
      <c r="B20" s="145"/>
      <c r="C20" s="40">
        <f>C18*10%</f>
        <v>0.24100000000000002</v>
      </c>
      <c r="D20" s="45">
        <f>D18*10%</f>
        <v>-0.89700000000000013</v>
      </c>
      <c r="E20" s="45">
        <f>E18*10%</f>
        <v>10.002000000000001</v>
      </c>
      <c r="F20" s="45">
        <f>F18*10%</f>
        <v>9.5739999999999998</v>
      </c>
      <c r="G20" s="45">
        <f>G18*10%</f>
        <v>9.5739999999999998</v>
      </c>
      <c r="H20" s="45">
        <f t="shared" si="1"/>
        <v>-1.3250000000000011</v>
      </c>
    </row>
    <row r="21" spans="1:10" ht="14.25" customHeight="1" x14ac:dyDescent="0.25">
      <c r="A21" s="11" t="s">
        <v>74</v>
      </c>
      <c r="B21" s="37"/>
      <c r="C21" s="41">
        <v>4.43</v>
      </c>
      <c r="D21" s="45">
        <v>-36.869999999999997</v>
      </c>
      <c r="E21" s="45">
        <v>183.88</v>
      </c>
      <c r="F21" s="45">
        <v>171.3</v>
      </c>
      <c r="G21" s="45">
        <f>F21</f>
        <v>171.3</v>
      </c>
      <c r="H21" s="45">
        <f t="shared" si="1"/>
        <v>-49.449999999999982</v>
      </c>
    </row>
    <row r="22" spans="1:10" ht="14.25" customHeight="1" x14ac:dyDescent="0.25">
      <c r="A22" s="35" t="s">
        <v>61</v>
      </c>
      <c r="B22" s="36"/>
      <c r="C22" s="40">
        <f>C21-C23</f>
        <v>3.9869999999999997</v>
      </c>
      <c r="D22" s="45">
        <f>D21-D23</f>
        <v>-33.183</v>
      </c>
      <c r="E22" s="45">
        <f>E21-E23</f>
        <v>165.49199999999999</v>
      </c>
      <c r="F22" s="45">
        <f>F21-F23</f>
        <v>154.17000000000002</v>
      </c>
      <c r="G22" s="45">
        <f>G21-G23</f>
        <v>154.17000000000002</v>
      </c>
      <c r="H22" s="45">
        <f t="shared" si="1"/>
        <v>-44.504999999999974</v>
      </c>
    </row>
    <row r="23" spans="1:10" x14ac:dyDescent="0.25">
      <c r="A23" s="149" t="s">
        <v>62</v>
      </c>
      <c r="B23" s="145"/>
      <c r="C23" s="40">
        <f>C21*10%</f>
        <v>0.443</v>
      </c>
      <c r="D23" s="45">
        <f>D21*10%</f>
        <v>-3.6869999999999998</v>
      </c>
      <c r="E23" s="45">
        <f>E21*10%</f>
        <v>18.388000000000002</v>
      </c>
      <c r="F23" s="45">
        <f>F21*10%</f>
        <v>17.130000000000003</v>
      </c>
      <c r="G23" s="45">
        <f>G21*10%</f>
        <v>17.130000000000003</v>
      </c>
      <c r="H23" s="45">
        <f t="shared" si="1"/>
        <v>-4.9449999999999985</v>
      </c>
    </row>
    <row r="24" spans="1:10" s="97" customFormat="1" ht="6" customHeight="1" x14ac:dyDescent="0.25">
      <c r="A24" s="110"/>
      <c r="B24" s="111"/>
      <c r="C24" s="94"/>
      <c r="D24" s="112"/>
      <c r="E24" s="113"/>
      <c r="F24" s="113"/>
      <c r="G24" s="114"/>
      <c r="H24" s="113"/>
    </row>
    <row r="25" spans="1:10" ht="15.75" customHeight="1" x14ac:dyDescent="0.25">
      <c r="A25" s="146" t="s">
        <v>40</v>
      </c>
      <c r="B25" s="148"/>
      <c r="C25" s="41">
        <v>5.38</v>
      </c>
      <c r="D25" s="63">
        <v>-621.1</v>
      </c>
      <c r="E25" s="63">
        <v>223.29</v>
      </c>
      <c r="F25" s="63">
        <v>213.72</v>
      </c>
      <c r="G25" s="68">
        <f>G26+G27</f>
        <v>25.872</v>
      </c>
      <c r="H25" s="63">
        <f>F25-E25-G25+D25+F25</f>
        <v>-442.822</v>
      </c>
    </row>
    <row r="26" spans="1:10" s="4" customFormat="1" ht="15.75" customHeight="1" x14ac:dyDescent="0.25">
      <c r="A26" s="83" t="s">
        <v>64</v>
      </c>
      <c r="B26" s="84"/>
      <c r="C26" s="41">
        <f>C25-C27</f>
        <v>4.8419999999999996</v>
      </c>
      <c r="D26" s="63">
        <v>-619.09</v>
      </c>
      <c r="E26" s="63">
        <f>E25-E27</f>
        <v>200.96099999999998</v>
      </c>
      <c r="F26" s="63">
        <f>F25-F27</f>
        <v>192.34800000000001</v>
      </c>
      <c r="G26" s="85">
        <f>F50</f>
        <v>4.5</v>
      </c>
      <c r="H26" s="63">
        <f>F26-E26-G26+D26+F26</f>
        <v>-439.85499999999996</v>
      </c>
      <c r="J26" s="126"/>
    </row>
    <row r="27" spans="1:10" ht="14.25" customHeight="1" x14ac:dyDescent="0.25">
      <c r="A27" s="149" t="s">
        <v>62</v>
      </c>
      <c r="B27" s="145"/>
      <c r="C27" s="40">
        <f>C25*10%</f>
        <v>0.53800000000000003</v>
      </c>
      <c r="D27" s="45">
        <v>-2.0099999999999998</v>
      </c>
      <c r="E27" s="45">
        <f>E25*10%</f>
        <v>22.329000000000001</v>
      </c>
      <c r="F27" s="45">
        <f>F25*10%</f>
        <v>21.372</v>
      </c>
      <c r="G27" s="45">
        <f>F27</f>
        <v>21.372</v>
      </c>
      <c r="H27" s="45">
        <f t="shared" ref="H27" si="2">F27-E27-G27+D27+F27</f>
        <v>-2.9669999999999987</v>
      </c>
    </row>
    <row r="28" spans="1:10" ht="9" customHeight="1" x14ac:dyDescent="0.25">
      <c r="A28" s="120"/>
      <c r="B28" s="119"/>
      <c r="C28" s="40"/>
      <c r="D28" s="45"/>
      <c r="E28" s="45"/>
      <c r="F28" s="45"/>
      <c r="G28" s="45"/>
      <c r="H28" s="45"/>
    </row>
    <row r="29" spans="1:10" s="4" customFormat="1" ht="12.75" customHeight="1" x14ac:dyDescent="0.25">
      <c r="A29" s="167" t="s">
        <v>111</v>
      </c>
      <c r="B29" s="168"/>
      <c r="C29" s="100"/>
      <c r="D29" s="96">
        <v>-6.47</v>
      </c>
      <c r="E29" s="100">
        <f>E31+E32+E33+E34</f>
        <v>27.99</v>
      </c>
      <c r="F29" s="100">
        <f t="shared" ref="F29:G29" si="3">F31+F32+F33+F34</f>
        <v>25.990000000000002</v>
      </c>
      <c r="G29" s="100">
        <f t="shared" si="3"/>
        <v>25.990000000000002</v>
      </c>
      <c r="H29" s="96">
        <f>H31+H32+H33+H34</f>
        <v>-8.4699999999999989</v>
      </c>
    </row>
    <row r="30" spans="1:10" ht="12.75" customHeight="1" x14ac:dyDescent="0.25">
      <c r="A30" s="118" t="s">
        <v>112</v>
      </c>
      <c r="B30" s="111"/>
      <c r="C30" s="94"/>
      <c r="D30" s="113"/>
      <c r="E30" s="94"/>
      <c r="F30" s="94"/>
      <c r="G30" s="114"/>
      <c r="H30" s="96"/>
      <c r="J30" s="70"/>
    </row>
    <row r="31" spans="1:10" ht="12.75" customHeight="1" x14ac:dyDescent="0.25">
      <c r="A31" s="169" t="s">
        <v>113</v>
      </c>
      <c r="B31" s="170"/>
      <c r="C31" s="94"/>
      <c r="D31" s="113">
        <v>-1.1200000000000001</v>
      </c>
      <c r="E31" s="94">
        <v>7.36</v>
      </c>
      <c r="F31" s="94">
        <v>6.7</v>
      </c>
      <c r="G31" s="114">
        <f>F31</f>
        <v>6.7</v>
      </c>
      <c r="H31" s="45">
        <f>F31-E31-G31+D31+F31</f>
        <v>-1.7800000000000002</v>
      </c>
    </row>
    <row r="32" spans="1:10" ht="12.75" customHeight="1" x14ac:dyDescent="0.25">
      <c r="A32" s="169" t="s">
        <v>114</v>
      </c>
      <c r="B32" s="170"/>
      <c r="C32" s="94"/>
      <c r="D32" s="113">
        <v>0</v>
      </c>
      <c r="E32" s="94">
        <v>0</v>
      </c>
      <c r="F32" s="94">
        <v>0</v>
      </c>
      <c r="G32" s="114">
        <f t="shared" ref="G32:G34" si="4">F32</f>
        <v>0</v>
      </c>
      <c r="H32" s="45">
        <f t="shared" ref="H32:H34" si="5">F32-E32-G32+D32+F32</f>
        <v>0</v>
      </c>
    </row>
    <row r="33" spans="1:26" ht="12.75" customHeight="1" x14ac:dyDescent="0.25">
      <c r="A33" s="169" t="s">
        <v>115</v>
      </c>
      <c r="B33" s="170"/>
      <c r="C33" s="94"/>
      <c r="D33" s="113">
        <v>-4.87</v>
      </c>
      <c r="E33" s="94">
        <v>16.899999999999999</v>
      </c>
      <c r="F33" s="94">
        <v>15.92</v>
      </c>
      <c r="G33" s="114">
        <f t="shared" si="4"/>
        <v>15.92</v>
      </c>
      <c r="H33" s="45">
        <f t="shared" si="5"/>
        <v>-5.85</v>
      </c>
    </row>
    <row r="34" spans="1:26" ht="12.75" customHeight="1" x14ac:dyDescent="0.25">
      <c r="A34" s="169" t="s">
        <v>116</v>
      </c>
      <c r="B34" s="170"/>
      <c r="C34" s="94"/>
      <c r="D34" s="113">
        <v>-0.48</v>
      </c>
      <c r="E34" s="94">
        <v>3.73</v>
      </c>
      <c r="F34" s="94">
        <v>3.37</v>
      </c>
      <c r="G34" s="114">
        <f t="shared" si="4"/>
        <v>3.37</v>
      </c>
      <c r="H34" s="45">
        <f t="shared" si="5"/>
        <v>-0.83999999999999986</v>
      </c>
    </row>
    <row r="35" spans="1:26" s="109" customFormat="1" ht="12.75" customHeight="1" x14ac:dyDescent="0.25">
      <c r="A35" s="106" t="s">
        <v>98</v>
      </c>
      <c r="B35" s="107"/>
      <c r="C35" s="100"/>
      <c r="D35" s="96"/>
      <c r="E35" s="96">
        <f>E8+E25+E29</f>
        <v>919.4799999999999</v>
      </c>
      <c r="F35" s="96">
        <f t="shared" ref="F35" si="6">F8+F25+F29</f>
        <v>877.78</v>
      </c>
      <c r="G35" s="96">
        <f>G8+G25+G29</f>
        <v>689.9319999999999</v>
      </c>
      <c r="H35" s="96"/>
    </row>
    <row r="36" spans="1:26" s="109" customFormat="1" ht="14.25" customHeight="1" x14ac:dyDescent="0.25">
      <c r="A36" s="106" t="s">
        <v>99</v>
      </c>
      <c r="B36" s="107"/>
      <c r="C36" s="100"/>
      <c r="D36" s="96"/>
      <c r="E36" s="96"/>
      <c r="F36" s="96"/>
      <c r="G36" s="108"/>
      <c r="H36" s="96"/>
    </row>
    <row r="37" spans="1:26" ht="51.75" customHeight="1" x14ac:dyDescent="0.25">
      <c r="A37" s="171" t="s">
        <v>128</v>
      </c>
      <c r="B37" s="172"/>
      <c r="C37" s="62" t="s">
        <v>129</v>
      </c>
      <c r="D37" s="64">
        <v>44.79</v>
      </c>
      <c r="E37" s="64">
        <v>16.68</v>
      </c>
      <c r="F37" s="64">
        <v>16.68</v>
      </c>
      <c r="G37" s="65">
        <f>G38</f>
        <v>2.8356000000000003</v>
      </c>
      <c r="H37" s="63">
        <f>F37-E37-G37+D37+F37</f>
        <v>58.634399999999999</v>
      </c>
    </row>
    <row r="38" spans="1:26" ht="12.75" customHeight="1" x14ac:dyDescent="0.25">
      <c r="A38" s="74" t="s">
        <v>47</v>
      </c>
      <c r="B38" s="75"/>
      <c r="C38" s="52"/>
      <c r="D38" s="53">
        <v>0</v>
      </c>
      <c r="E38" s="53">
        <f>E37*17%</f>
        <v>2.8356000000000003</v>
      </c>
      <c r="F38" s="53">
        <f>F37*17%</f>
        <v>2.8356000000000003</v>
      </c>
      <c r="G38" s="66">
        <f>F38</f>
        <v>2.8356000000000003</v>
      </c>
      <c r="H38" s="53">
        <v>0</v>
      </c>
    </row>
    <row r="39" spans="1:26" s="97" customFormat="1" ht="14.25" customHeight="1" x14ac:dyDescent="0.25">
      <c r="A39" s="157" t="s">
        <v>100</v>
      </c>
      <c r="B39" s="158"/>
      <c r="C39" s="94"/>
      <c r="D39" s="95"/>
      <c r="E39" s="96">
        <f>E37</f>
        <v>16.68</v>
      </c>
      <c r="F39" s="96">
        <f t="shared" ref="F39" si="7">F37</f>
        <v>16.68</v>
      </c>
      <c r="G39" s="96">
        <f>G37</f>
        <v>2.8356000000000003</v>
      </c>
      <c r="H39" s="95"/>
    </row>
    <row r="40" spans="1:26" s="97" customFormat="1" x14ac:dyDescent="0.25">
      <c r="A40" s="98" t="s">
        <v>104</v>
      </c>
      <c r="B40" s="99"/>
      <c r="C40" s="100"/>
      <c r="D40" s="101"/>
      <c r="E40" s="100">
        <f>E35+E39</f>
        <v>936.15999999999985</v>
      </c>
      <c r="F40" s="100">
        <f>F35+F39</f>
        <v>894.45999999999992</v>
      </c>
      <c r="G40" s="100">
        <f>G35+G39</f>
        <v>692.7675999999999</v>
      </c>
      <c r="H40" s="96"/>
    </row>
    <row r="41" spans="1:26" s="97" customFormat="1" x14ac:dyDescent="0.25">
      <c r="A41" s="166" t="s">
        <v>105</v>
      </c>
      <c r="B41" s="163"/>
      <c r="C41" s="100"/>
      <c r="D41" s="96">
        <f>D3</f>
        <v>-663.02</v>
      </c>
      <c r="E41" s="100"/>
      <c r="F41" s="100"/>
      <c r="G41" s="100"/>
      <c r="H41" s="96">
        <v>-500.06</v>
      </c>
      <c r="J41" s="102"/>
    </row>
    <row r="42" spans="1:26" s="97" customFormat="1" ht="25.5" customHeight="1" x14ac:dyDescent="0.25">
      <c r="A42" s="164" t="s">
        <v>127</v>
      </c>
      <c r="B42" s="164"/>
      <c r="C42" s="103"/>
      <c r="D42" s="103"/>
      <c r="E42" s="96"/>
      <c r="F42" s="100"/>
      <c r="G42" s="100"/>
      <c r="H42" s="104">
        <f>H43+H44</f>
        <v>-500.06059999999991</v>
      </c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</row>
    <row r="43" spans="1:26" s="97" customFormat="1" ht="12.75" customHeight="1" x14ac:dyDescent="0.25">
      <c r="A43" s="164" t="s">
        <v>102</v>
      </c>
      <c r="B43" s="165"/>
      <c r="C43" s="103"/>
      <c r="D43" s="103"/>
      <c r="E43" s="96"/>
      <c r="F43" s="100"/>
      <c r="G43" s="100"/>
      <c r="H43" s="104">
        <f>H37</f>
        <v>58.634399999999999</v>
      </c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s="97" customFormat="1" ht="15.75" customHeight="1" x14ac:dyDescent="0.25">
      <c r="A44" s="164" t="s">
        <v>103</v>
      </c>
      <c r="B44" s="165"/>
      <c r="C44" s="103"/>
      <c r="D44" s="103"/>
      <c r="E44" s="96"/>
      <c r="F44" s="100"/>
      <c r="G44" s="100"/>
      <c r="H44" s="104">
        <f>H8+H26+H29</f>
        <v>-558.69499999999994</v>
      </c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</row>
    <row r="45" spans="1:26" ht="18.75" customHeight="1" x14ac:dyDescent="0.25">
      <c r="A45" s="159"/>
      <c r="B45" s="160"/>
      <c r="C45" s="160"/>
      <c r="D45" s="160"/>
      <c r="E45" s="160"/>
      <c r="F45" s="160"/>
      <c r="G45" s="160"/>
      <c r="H45" s="160"/>
    </row>
    <row r="46" spans="1:26" ht="65.25" customHeight="1" x14ac:dyDescent="0.25">
      <c r="A46" s="92"/>
      <c r="B46" s="93"/>
      <c r="C46" s="93"/>
      <c r="D46" s="93"/>
      <c r="E46" s="93"/>
      <c r="F46" s="93"/>
      <c r="G46" s="93"/>
      <c r="H46" s="93"/>
    </row>
    <row r="47" spans="1:26" x14ac:dyDescent="0.25">
      <c r="A47" s="21" t="s">
        <v>130</v>
      </c>
      <c r="D47" s="22"/>
      <c r="E47" s="22"/>
      <c r="F47" s="22"/>
      <c r="G47" s="22"/>
    </row>
    <row r="48" spans="1:26" ht="12" customHeight="1" x14ac:dyDescent="0.25">
      <c r="A48" s="161" t="s">
        <v>75</v>
      </c>
      <c r="B48" s="162"/>
      <c r="C48" s="163"/>
      <c r="D48" s="30" t="s">
        <v>49</v>
      </c>
      <c r="E48" s="30" t="s">
        <v>50</v>
      </c>
      <c r="F48" s="122" t="s">
        <v>132</v>
      </c>
      <c r="G48" s="122" t="s">
        <v>133</v>
      </c>
    </row>
    <row r="49" spans="1:13" ht="16.5" customHeight="1" x14ac:dyDescent="0.25">
      <c r="A49" s="154" t="s">
        <v>131</v>
      </c>
      <c r="B49" s="155"/>
      <c r="C49" s="156"/>
      <c r="D49" s="121">
        <v>43556</v>
      </c>
      <c r="E49" s="30">
        <v>1</v>
      </c>
      <c r="F49" s="124">
        <v>4.5</v>
      </c>
      <c r="G49" s="123" t="s">
        <v>134</v>
      </c>
      <c r="I49" s="76"/>
      <c r="J49" s="86"/>
      <c r="K49" s="48"/>
      <c r="L49" s="48"/>
      <c r="M49" s="48"/>
    </row>
    <row r="50" spans="1:13" s="4" customFormat="1" ht="13.5" customHeight="1" x14ac:dyDescent="0.25">
      <c r="A50" s="90" t="s">
        <v>7</v>
      </c>
      <c r="B50" s="91"/>
      <c r="C50" s="87"/>
      <c r="D50" s="88"/>
      <c r="E50" s="46"/>
      <c r="F50" s="125">
        <f>SUM(F49)</f>
        <v>4.5</v>
      </c>
      <c r="G50" s="47"/>
    </row>
    <row r="51" spans="1:13" s="4" customFormat="1" ht="13.5" customHeight="1" x14ac:dyDescent="0.25">
      <c r="A51" s="77"/>
      <c r="B51" s="78"/>
      <c r="C51" s="78"/>
      <c r="D51" s="78"/>
      <c r="E51" s="79"/>
      <c r="F51" s="80"/>
      <c r="G51" s="81"/>
    </row>
    <row r="52" spans="1:13" x14ac:dyDescent="0.25">
      <c r="A52" s="21" t="s">
        <v>41</v>
      </c>
      <c r="D52" s="22"/>
      <c r="E52" s="22"/>
      <c r="F52" s="22"/>
      <c r="G52" s="22"/>
    </row>
    <row r="53" spans="1:13" x14ac:dyDescent="0.25">
      <c r="A53" s="21" t="s">
        <v>42</v>
      </c>
      <c r="D53" s="22"/>
      <c r="E53" s="22"/>
      <c r="F53" s="22"/>
      <c r="G53" s="22"/>
    </row>
    <row r="54" spans="1:13" ht="23.25" customHeight="1" x14ac:dyDescent="0.25">
      <c r="A54" s="144" t="s">
        <v>52</v>
      </c>
      <c r="B54" s="145"/>
      <c r="C54" s="145"/>
      <c r="D54" s="145"/>
      <c r="E54" s="132"/>
      <c r="F54" s="32" t="s">
        <v>50</v>
      </c>
      <c r="G54" s="31" t="s">
        <v>51</v>
      </c>
    </row>
    <row r="55" spans="1:13" x14ac:dyDescent="0.25">
      <c r="A55" s="144" t="s">
        <v>66</v>
      </c>
      <c r="B55" s="145"/>
      <c r="C55" s="145"/>
      <c r="D55" s="145"/>
      <c r="E55" s="132"/>
      <c r="F55" s="30"/>
      <c r="G55" s="30">
        <v>0</v>
      </c>
    </row>
    <row r="56" spans="1:13" x14ac:dyDescent="0.25">
      <c r="A56" s="22"/>
      <c r="D56" s="22"/>
      <c r="E56" s="22"/>
      <c r="F56" s="22"/>
      <c r="G56" s="22"/>
    </row>
    <row r="57" spans="1:13" ht="52.5" customHeight="1" x14ac:dyDescent="0.25"/>
    <row r="58" spans="1:13" x14ac:dyDescent="0.25">
      <c r="A58" s="21" t="s">
        <v>95</v>
      </c>
      <c r="E58" s="33"/>
      <c r="F58" s="71"/>
      <c r="G58" s="33"/>
    </row>
    <row r="59" spans="1:13" x14ac:dyDescent="0.25">
      <c r="A59" s="21" t="s">
        <v>135</v>
      </c>
      <c r="B59" s="72"/>
      <c r="C59" s="73"/>
      <c r="D59" s="21"/>
      <c r="E59" s="33"/>
      <c r="F59" s="71"/>
      <c r="G59" s="33"/>
    </row>
    <row r="60" spans="1:13" ht="57.75" customHeight="1" x14ac:dyDescent="0.25">
      <c r="A60" s="143" t="s">
        <v>139</v>
      </c>
      <c r="B60" s="143"/>
      <c r="C60" s="143"/>
      <c r="D60" s="143"/>
      <c r="E60" s="143"/>
      <c r="F60" s="143"/>
      <c r="G60" s="143"/>
      <c r="H60" s="143"/>
    </row>
    <row r="64" spans="1:13" x14ac:dyDescent="0.25">
      <c r="A64" s="4" t="s">
        <v>67</v>
      </c>
      <c r="B64" s="43"/>
      <c r="C64" s="44"/>
      <c r="D64" s="4"/>
      <c r="E64" s="4" t="s">
        <v>136</v>
      </c>
      <c r="F64" s="4"/>
    </row>
    <row r="65" spans="1:6" x14ac:dyDescent="0.25">
      <c r="A65" s="4" t="s">
        <v>68</v>
      </c>
      <c r="B65" s="43"/>
      <c r="C65" s="44"/>
      <c r="D65" s="4"/>
      <c r="E65" s="4"/>
      <c r="F65" s="4"/>
    </row>
    <row r="66" spans="1:6" x14ac:dyDescent="0.25">
      <c r="A66" s="4" t="s">
        <v>110</v>
      </c>
      <c r="B66" s="43"/>
      <c r="C66" s="44"/>
      <c r="D66" s="4"/>
      <c r="E66" s="4"/>
      <c r="F66" s="4"/>
    </row>
    <row r="67" spans="1:6" ht="58.5" customHeight="1" x14ac:dyDescent="0.25"/>
    <row r="68" spans="1:6" x14ac:dyDescent="0.25">
      <c r="A68" s="22" t="s">
        <v>137</v>
      </c>
      <c r="B68" s="82"/>
    </row>
    <row r="69" spans="1:6" x14ac:dyDescent="0.25">
      <c r="A69" s="22" t="s">
        <v>69</v>
      </c>
      <c r="B69" s="82"/>
      <c r="C69" s="42" t="s">
        <v>23</v>
      </c>
    </row>
    <row r="70" spans="1:6" x14ac:dyDescent="0.25">
      <c r="A70" s="22" t="s">
        <v>70</v>
      </c>
      <c r="B70" s="82"/>
      <c r="C70" s="42" t="s">
        <v>71</v>
      </c>
    </row>
    <row r="71" spans="1:6" x14ac:dyDescent="0.25">
      <c r="A71" s="22" t="s">
        <v>72</v>
      </c>
      <c r="B71" s="82"/>
      <c r="C71" s="42" t="s">
        <v>138</v>
      </c>
    </row>
  </sheetData>
  <mergeCells count="34">
    <mergeCell ref="A3:B3"/>
    <mergeCell ref="A6:H6"/>
    <mergeCell ref="A4:B4"/>
    <mergeCell ref="A5:B5"/>
    <mergeCell ref="A43:B43"/>
    <mergeCell ref="A44:B44"/>
    <mergeCell ref="A41:B41"/>
    <mergeCell ref="A14:B14"/>
    <mergeCell ref="A15:B15"/>
    <mergeCell ref="A17:B17"/>
    <mergeCell ref="A18:B18"/>
    <mergeCell ref="A20:B20"/>
    <mergeCell ref="A29:B29"/>
    <mergeCell ref="A31:B31"/>
    <mergeCell ref="A32:B32"/>
    <mergeCell ref="A33:B33"/>
    <mergeCell ref="A34:B34"/>
    <mergeCell ref="A37:B37"/>
    <mergeCell ref="A60:H60"/>
    <mergeCell ref="A54:E54"/>
    <mergeCell ref="A55:E55"/>
    <mergeCell ref="A7:B7"/>
    <mergeCell ref="A8:B8"/>
    <mergeCell ref="A10:B10"/>
    <mergeCell ref="A11:H11"/>
    <mergeCell ref="A12:B12"/>
    <mergeCell ref="A23:B23"/>
    <mergeCell ref="A49:C49"/>
    <mergeCell ref="A25:B25"/>
    <mergeCell ref="A27:B27"/>
    <mergeCell ref="A39:B39"/>
    <mergeCell ref="A45:H45"/>
    <mergeCell ref="A48:C48"/>
    <mergeCell ref="A42:B42"/>
  </mergeCells>
  <pageMargins left="0.7" right="0.7" top="0.75" bottom="0.75" header="0.3" footer="0.3"/>
  <pageSetup paperSize="9" scale="3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2020-03-05T00:57:38Z</cp:lastPrinted>
  <dcterms:created xsi:type="dcterms:W3CDTF">2013-02-18T04:38:06Z</dcterms:created>
  <dcterms:modified xsi:type="dcterms:W3CDTF">2020-03-19T05:27:51Z</dcterms:modified>
</cp:coreProperties>
</file>