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Отчеты 2018г МКД - делала Настя\Отчеты,18г заполнить только ПТО\УК-0\"/>
    </mc:Choice>
  </mc:AlternateContent>
  <bookViews>
    <workbookView xWindow="360" yWindow="30" windowWidth="11355" windowHeight="5280"/>
  </bookViews>
  <sheets>
    <sheet name="УК" sheetId="1" r:id="rId1"/>
    <sheet name="Лист2" sheetId="8" r:id="rId2"/>
  </sheets>
  <calcPr calcId="152511" concurrentCalc="0"/>
</workbook>
</file>

<file path=xl/calcChain.xml><?xml version="1.0" encoding="utf-8"?>
<calcChain xmlns="http://schemas.openxmlformats.org/spreadsheetml/2006/main">
  <c r="H41" i="8" l="1"/>
  <c r="H42" i="8"/>
  <c r="H43" i="8"/>
  <c r="H44" i="8"/>
  <c r="D41" i="8"/>
  <c r="G40" i="8"/>
  <c r="F40" i="8"/>
  <c r="E40" i="8"/>
  <c r="D37" i="8"/>
  <c r="H26" i="8"/>
  <c r="H25" i="8"/>
  <c r="H31" i="8"/>
  <c r="H29" i="8"/>
  <c r="H37" i="8"/>
  <c r="G26" i="8"/>
  <c r="G52" i="8"/>
  <c r="G25" i="8"/>
  <c r="G35" i="8"/>
  <c r="G39" i="8"/>
  <c r="D3" i="8"/>
  <c r="G32" i="8"/>
  <c r="G33" i="8"/>
  <c r="G34" i="8"/>
  <c r="G31" i="8"/>
  <c r="C8" i="8"/>
  <c r="F8" i="8"/>
  <c r="E8" i="8"/>
  <c r="H8" i="8"/>
  <c r="F27" i="8"/>
  <c r="G27" i="8"/>
  <c r="H32" i="8"/>
  <c r="H33" i="8"/>
  <c r="H34" i="8"/>
  <c r="F38" i="8"/>
  <c r="G38" i="8"/>
  <c r="G37" i="8"/>
  <c r="F29" i="8"/>
  <c r="F35" i="8"/>
  <c r="F39" i="8"/>
  <c r="E29" i="8"/>
  <c r="E35" i="8"/>
  <c r="E39" i="8"/>
  <c r="G8" i="8"/>
  <c r="G29" i="8"/>
  <c r="F23" i="8"/>
  <c r="F22" i="8"/>
  <c r="E27" i="8"/>
  <c r="E26" i="8"/>
  <c r="F26" i="8"/>
  <c r="H27" i="8"/>
  <c r="C27" i="8"/>
  <c r="C26" i="8"/>
  <c r="C23" i="8"/>
  <c r="C22" i="8"/>
  <c r="C17" i="8"/>
  <c r="C16" i="8"/>
  <c r="G21" i="8"/>
  <c r="G18" i="8"/>
  <c r="G15" i="8"/>
  <c r="G12" i="8"/>
  <c r="H15" i="8"/>
  <c r="G17" i="8"/>
  <c r="G16" i="8"/>
  <c r="G23" i="8"/>
  <c r="G22" i="8"/>
  <c r="G20" i="8"/>
  <c r="G19" i="8"/>
  <c r="G14" i="8"/>
  <c r="G13" i="8"/>
  <c r="G10" i="8"/>
  <c r="G9" i="8"/>
  <c r="D23" i="8"/>
  <c r="E23" i="8"/>
  <c r="H23" i="8"/>
  <c r="E22" i="8"/>
  <c r="H22" i="8"/>
  <c r="H21" i="8"/>
  <c r="D20" i="8"/>
  <c r="E20" i="8"/>
  <c r="F20" i="8"/>
  <c r="H20" i="8"/>
  <c r="D19" i="8"/>
  <c r="E19" i="8"/>
  <c r="F19" i="8"/>
  <c r="H19" i="8"/>
  <c r="H18" i="8"/>
  <c r="D17" i="8"/>
  <c r="E17" i="8"/>
  <c r="F17" i="8"/>
  <c r="H17" i="8"/>
  <c r="D16" i="8"/>
  <c r="E16" i="8"/>
  <c r="F16" i="8"/>
  <c r="H16" i="8"/>
  <c r="D14" i="8"/>
  <c r="E14" i="8"/>
  <c r="F14" i="8"/>
  <c r="H14" i="8"/>
  <c r="D13" i="8"/>
  <c r="E13" i="8"/>
  <c r="F13" i="8"/>
  <c r="H13" i="8"/>
  <c r="H12" i="8"/>
  <c r="E10" i="8"/>
  <c r="F10" i="8"/>
  <c r="H10" i="8"/>
  <c r="E9" i="8"/>
  <c r="F9" i="8"/>
  <c r="H9" i="8"/>
  <c r="E38" i="8"/>
  <c r="C20" i="8"/>
  <c r="C19" i="8"/>
  <c r="C14" i="8"/>
  <c r="C13" i="8"/>
  <c r="C10" i="8"/>
  <c r="C9" i="8"/>
</calcChain>
</file>

<file path=xl/sharedStrings.xml><?xml version="1.0" encoding="utf-8"?>
<sst xmlns="http://schemas.openxmlformats.org/spreadsheetml/2006/main" count="164" uniqueCount="145">
  <si>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</si>
  <si>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</si>
  <si>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</si>
  <si>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</si>
  <si>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</si>
  <si>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</si>
  <si>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</si>
  <si>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</si>
  <si>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</si>
  <si>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</si>
  <si>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</si>
  <si>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</si>
  <si>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</si>
  <si>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</si>
  <si>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</si>
  <si>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</si>
  <si>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</si>
  <si>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</si>
  <si>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</si>
  <si>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</si>
  <si>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</si>
  <si>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</si>
  <si>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</si>
  <si>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</si>
  <si>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</si>
  <si>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</si>
  <si>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</si>
  <si>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</si>
  <si>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</si>
  <si>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</si>
  <si>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</si>
  <si>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</si>
  <si>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</si>
  <si>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</si>
  <si>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</si>
  <si>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</si>
  <si>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</si>
  <si>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</si>
  <si>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</si>
  <si>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</si>
  <si>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</si>
  <si>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</si>
  <si>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</si>
  <si>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1. Случаи снижения платы за качество оказываемых  услуг: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</si>
  <si>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</si>
  <si>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</si>
  <si>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</si>
  <si>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</si>
  <si>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</si>
  <si>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</si>
  <si>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период</t>
  </si>
  <si>
    <t>количество</t>
  </si>
  <si>
    <t>сумма, тыс.руб.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</si>
  <si>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</si>
  <si>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</si>
  <si>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</si>
  <si>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</si>
  <si>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</si>
  <si>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</si>
  <si>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</si>
  <si>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</si>
  <si>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</si>
  <si>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</si>
  <si>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</si>
  <si>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</si>
  <si>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</si>
  <si>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</si>
  <si>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Договор управления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</si>
  <si>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</si>
  <si>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</si>
  <si>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</si>
  <si>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</si>
  <si>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</si>
  <si>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</si>
  <si>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</si>
  <si>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</si>
  <si>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</si>
  <si>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</si>
  <si>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uklr2006@mail.ru</t>
  </si>
  <si>
    <t>1.4 Вывоз и утилизация ТБО</t>
  </si>
  <si>
    <t>неименование работ</t>
  </si>
  <si>
    <t>ООО "Эра"</t>
  </si>
  <si>
    <t>2-265-897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</si>
  <si>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</si>
  <si>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</si>
  <si>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</si>
  <si>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</si>
  <si>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</si>
  <si>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</si>
  <si>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</si>
  <si>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</si>
  <si>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</si>
  <si>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</si>
  <si>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</si>
  <si>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</si>
  <si>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</si>
  <si>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</si>
  <si>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</si>
  <si>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Чистый двор"</t>
  </si>
  <si>
    <t>ул. Тунгусская,8</t>
  </si>
  <si>
    <t>ул. Светланская</t>
  </si>
  <si>
    <t>Часть 4</t>
  </si>
  <si>
    <t>01.10.2008г.</t>
  </si>
  <si>
    <t>Колличество проживающих</t>
  </si>
  <si>
    <t>ИТОГО ПО ДОМУ:</t>
  </si>
  <si>
    <t>ПРОЧИЕ УСЛУГИ:</t>
  </si>
  <si>
    <t>ИТОГО ПО ПРОЧИМ УСЛУГАМ: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</si>
  <si>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</si>
  <si>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</si>
  <si>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</si>
  <si>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ПО ДОМУ:</t>
  </si>
  <si>
    <t>ВСЕГО С УЧЕТОМ ОСТАТКОВ:</t>
  </si>
  <si>
    <t>исполн-ль</t>
  </si>
  <si>
    <t>ООО " Восток Мегаполис"</t>
  </si>
  <si>
    <t xml:space="preserve">                                            №  167/а</t>
  </si>
  <si>
    <t>1.Сведения об Управляющей компании Ленинского района</t>
  </si>
  <si>
    <t xml:space="preserve"> ООО "Управляющая компания Ленинского района"</t>
  </si>
  <si>
    <t>от 27.04. 2005г. Серия 25 № 01277949</t>
  </si>
  <si>
    <t>3 462,60 м2</t>
  </si>
  <si>
    <t>4. Коммуникации на общедомовом имуществе.</t>
  </si>
  <si>
    <t>Ленинского района"</t>
  </si>
  <si>
    <t>3.Коммунальные услуги всего:</t>
  </si>
  <si>
    <t xml:space="preserve">в том числе: </t>
  </si>
  <si>
    <t>ХВС на содержание ОИ МКД</t>
  </si>
  <si>
    <t>ГВС на содержание ОИ МКД</t>
  </si>
  <si>
    <t>Эл.энергия на содержание ОИ МКД</t>
  </si>
  <si>
    <t>Отвед. сточ. вод на содержание ОИ МКД</t>
  </si>
  <si>
    <t>ТСГ</t>
  </si>
  <si>
    <t xml:space="preserve">                       Отчет ООО "Управляющей компании Ленинского района"  за 2018 г.</t>
  </si>
  <si>
    <t>507,60 м2</t>
  </si>
  <si>
    <t>1.Отчет об исполнении договора управления за 2018 г.(тыс.р.)</t>
  </si>
  <si>
    <t>переходящие остатки д/ср-в на начало 01.01. 2018г.</t>
  </si>
  <si>
    <t xml:space="preserve"> начисления и фактическое поступление средств по статьям затрат за 2018 г.(тыс.р.)</t>
  </si>
  <si>
    <t>3. Перечень работ, выполненных по статье " текущий ремонт"  в 2018 году.</t>
  </si>
  <si>
    <t>План по статье "текущий ремонт" на 2019 год</t>
  </si>
  <si>
    <t>переходящие остатки д/ср-в на конец 2018г.</t>
  </si>
  <si>
    <t>0,0 м2</t>
  </si>
  <si>
    <t>Аварийный ремонт кровли</t>
  </si>
  <si>
    <t>65 м2</t>
  </si>
  <si>
    <t>Косметический ремонт подъездов</t>
  </si>
  <si>
    <t>682 м2</t>
  </si>
  <si>
    <t>Оформ.разрешения на снос зел.насаждений</t>
  </si>
  <si>
    <t>Упр.охр.окр.среды</t>
  </si>
  <si>
    <t>Управляющая компания предлагает: ремонт козырьков входа в подъезд, частичный ремонт фасада. При недостаточности средств, выполнение предложенных работ, возможно за счет дополнительного сбора средств.  Для этого необходимо предоставить в Управляющую компанию протокол общего собрания собственников.</t>
  </si>
  <si>
    <t>ИСХ.    570/02   от   19.02.2019г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</si>
</sst>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11"/>
      <color rgb="FFFF0000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76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7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7" xfId="1" applyFont="1" applyFill="1" applyBorder="1" applyAlignment="1">
      <alignment horizontal="left"/>
    </xf>
    <xf numFmtId="0" fontId="10" fillId="0" borderId="7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6" fillId="0" borderId="0" xfId="0" applyFont="1"/>
    <xf numFmtId="0" fontId="8" fillId="0" borderId="0" xfId="0" applyFont="1"/>
    <xf numFmtId="49" fontId="10" fillId="0" borderId="7" xfId="1" applyNumberFormat="1" applyFont="1" applyFill="1" applyBorder="1" applyAlignment="1">
      <alignment horizontal="center"/>
    </xf>
    <xf numFmtId="0" fontId="10" fillId="0" borderId="7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6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2" fontId="3" fillId="0" borderId="1" xfId="0" applyNumberFormat="1" applyFont="1" applyBorder="1" applyAlignment="1">
      <alignment horizontal="center"/>
    </xf>
    <xf numFmtId="17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center"/>
    </xf>
    <xf numFmtId="0" fontId="14" fillId="0" borderId="0" xfId="0" applyFont="1"/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164" fontId="3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/>
    <xf numFmtId="0" fontId="0" fillId="0" borderId="0" xfId="0" applyBorder="1"/>
    <xf numFmtId="0" fontId="6" fillId="0" borderId="0" xfId="0" applyFont="1" applyBorder="1" applyAlignment="1"/>
    <xf numFmtId="0" fontId="0" fillId="0" borderId="0" xfId="0" applyFill="1" applyBorder="1" applyAlignment="1"/>
    <xf numFmtId="164" fontId="9" fillId="0" borderId="3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2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3" fillId="0" borderId="4" xfId="0" applyFont="1" applyBorder="1" applyAlignment="1"/>
    <xf numFmtId="0" fontId="3" fillId="0" borderId="8" xfId="0" applyFont="1" applyBorder="1" applyAlignment="1"/>
    <xf numFmtId="164" fontId="14" fillId="0" borderId="0" xfId="0" applyNumberFormat="1" applyFont="1"/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2" fontId="9" fillId="0" borderId="6" xfId="0" applyNumberFormat="1" applyFont="1" applyBorder="1" applyAlignment="1">
      <alignment horizontal="center"/>
    </xf>
    <xf numFmtId="0" fontId="16" fillId="0" borderId="0" xfId="0" applyFont="1"/>
    <xf numFmtId="0" fontId="3" fillId="0" borderId="6" xfId="0" applyFont="1" applyBorder="1" applyAlignment="1">
      <alignment horizontal="center"/>
    </xf>
    <xf numFmtId="0" fontId="9" fillId="0" borderId="6" xfId="0" applyFont="1" applyBorder="1" applyAlignment="1"/>
    <xf numFmtId="0" fontId="4" fillId="0" borderId="6" xfId="0" applyFont="1" applyBorder="1" applyAlignment="1"/>
    <xf numFmtId="0" fontId="3" fillId="0" borderId="0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left"/>
    </xf>
    <xf numFmtId="0" fontId="9" fillId="0" borderId="2" xfId="0" applyFont="1" applyBorder="1" applyAlignment="1"/>
    <xf numFmtId="0" fontId="9" fillId="0" borderId="5" xfId="0" applyFont="1" applyBorder="1" applyAlignment="1"/>
    <xf numFmtId="0" fontId="7" fillId="2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164" fontId="3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2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9" fillId="2" borderId="4" xfId="0" applyFont="1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0" fillId="2" borderId="0" xfId="0" applyNumberFormat="1" applyFill="1"/>
    <xf numFmtId="0" fontId="9" fillId="2" borderId="1" xfId="0" applyFont="1" applyFill="1" applyBorder="1" applyAlignment="1"/>
    <xf numFmtId="2" fontId="9" fillId="2" borderId="1" xfId="0" applyNumberFormat="1" applyFont="1" applyFill="1" applyBorder="1"/>
    <xf numFmtId="0" fontId="0" fillId="2" borderId="0" xfId="0" applyFill="1" applyBorder="1"/>
    <xf numFmtId="0" fontId="9" fillId="2" borderId="2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2" fontId="9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2" borderId="2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/>
    <xf numFmtId="0" fontId="3" fillId="2" borderId="0" xfId="0" applyFont="1" applyFill="1" applyBorder="1" applyAlignment="1">
      <alignment horizontal="center" wrapText="1"/>
    </xf>
    <xf numFmtId="164" fontId="9" fillId="2" borderId="1" xfId="0" applyNumberFormat="1" applyFont="1" applyFill="1" applyBorder="1"/>
    <xf numFmtId="0" fontId="3" fillId="2" borderId="2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17" fontId="6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6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6" xfId="2" applyNumberFormat="1" applyFill="1" applyBorder="1" applyAlignment="1" applyProtection="1">
      <alignment horizontal="center"/>
    </xf>
    <xf numFmtId="49" fontId="13" fillId="0" borderId="2" xfId="2" applyNumberFormat="1" applyFont="1" applyFill="1" applyBorder="1" applyAlignment="1" applyProtection="1">
      <alignment horizontal="center"/>
    </xf>
    <xf numFmtId="49" fontId="13" fillId="0" borderId="6" xfId="2" applyNumberFormat="1" applyFont="1" applyFill="1" applyBorder="1" applyAlignment="1" applyProtection="1">
      <alignment horizontal="center"/>
    </xf>
    <xf numFmtId="49" fontId="10" fillId="0" borderId="6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1" fillId="0" borderId="6" xfId="1" applyFont="1" applyFill="1" applyBorder="1" applyAlignment="1">
      <alignment horizontal="left" wrapText="1"/>
    </xf>
    <xf numFmtId="0" fontId="9" fillId="2" borderId="5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2" xfId="0" applyFont="1" applyFill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9" fillId="2" borderId="2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9" fillId="0" borderId="2" xfId="0" applyFont="1" applyBorder="1" applyAlignment="1">
      <alignment wrapText="1"/>
    </xf>
    <xf numFmtId="0" fontId="0" fillId="0" borderId="6" xfId="0" applyBorder="1" applyAlignment="1">
      <alignment wrapText="1"/>
    </xf>
    <xf numFmtId="0" fontId="9" fillId="2" borderId="2" xfId="0" applyFont="1" applyFill="1" applyBorder="1" applyAlignment="1"/>
    <xf numFmtId="0" fontId="9" fillId="2" borderId="6" xfId="0" applyFont="1" applyFill="1" applyBorder="1" applyAlignment="1"/>
    <xf numFmtId="0" fontId="7" fillId="2" borderId="7" xfId="0" applyFont="1" applyFill="1" applyBorder="1" applyAlignment="1">
      <alignment wrapText="1"/>
    </xf>
    <xf numFmtId="0" fontId="7" fillId="0" borderId="7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7" fillId="2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center" wrapText="1"/>
    </xf>
    <xf numFmtId="0" fontId="17" fillId="2" borderId="6" xfId="0" applyFont="1" applyFill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2" xfId="0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6" xfId="0" applyFont="1" applyBorder="1" applyAlignment="1"/>
    <xf numFmtId="0" fontId="0" fillId="0" borderId="6" xfId="0" applyBorder="1" applyAlignment="1"/>
    <xf numFmtId="0" fontId="9" fillId="0" borderId="2" xfId="0" applyFont="1" applyFill="1" applyBorder="1" applyAlignment="1">
      <alignment horizontal="center"/>
    </xf>
    <xf numFmtId="0" fontId="0" fillId="0" borderId="5" xfId="0" applyBorder="1" applyAlignment="1"/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workbookViewId="0">
      <selection activeCell="E12" sqref="E12"/>
    </sheetView>
  </sheetViews>
  <sheetFormatPr defaultRowHeight="15" x14ac:dyDescent="0.25"/>
  <cols>
    <col min="1" max="1" width="3" customWidth="1"/>
    <col min="2" max="2" width="36" bestFit="1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128</v>
      </c>
      <c r="C1" s="1"/>
    </row>
    <row r="2" spans="1:4" ht="15" customHeight="1" x14ac:dyDescent="0.25">
      <c r="A2" s="2" t="s">
        <v>45</v>
      </c>
      <c r="C2" s="4"/>
    </row>
    <row r="3" spans="1:4" ht="15.75" x14ac:dyDescent="0.25">
      <c r="B3" s="23" t="s">
        <v>114</v>
      </c>
      <c r="C3" s="23" t="s">
        <v>100</v>
      </c>
    </row>
    <row r="4" spans="1:4" s="22" customFormat="1" ht="14.25" customHeight="1" x14ac:dyDescent="0.2">
      <c r="A4" s="21" t="s">
        <v>144</v>
      </c>
      <c r="C4" s="21"/>
    </row>
    <row r="5" spans="1:4" ht="15" customHeight="1" x14ac:dyDescent="0.25">
      <c r="A5" s="4" t="s">
        <v>8</v>
      </c>
      <c r="C5" s="4"/>
    </row>
    <row r="6" spans="1:4" s="22" customFormat="1" ht="12.75" customHeight="1" x14ac:dyDescent="0.25">
      <c r="A6" s="4" t="s">
        <v>115</v>
      </c>
      <c r="C6" s="21"/>
    </row>
    <row r="7" spans="1:4" s="22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9</v>
      </c>
      <c r="C8" s="26" t="s">
        <v>116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31" t="s">
        <v>11</v>
      </c>
      <c r="D9" s="132"/>
    </row>
    <row r="10" spans="1:4" s="3" customFormat="1" ht="24" customHeight="1" x14ac:dyDescent="0.25">
      <c r="A10" s="13" t="s">
        <v>2</v>
      </c>
      <c r="B10" s="15" t="s">
        <v>12</v>
      </c>
      <c r="C10" s="133" t="s">
        <v>117</v>
      </c>
      <c r="D10" s="130"/>
    </row>
    <row r="11" spans="1:4" s="3" customFormat="1" ht="15" customHeight="1" x14ac:dyDescent="0.25">
      <c r="A11" s="13" t="s">
        <v>3</v>
      </c>
      <c r="B11" s="14" t="s">
        <v>13</v>
      </c>
      <c r="C11" s="131" t="s">
        <v>14</v>
      </c>
      <c r="D11" s="132"/>
    </row>
    <row r="12" spans="1:4" s="3" customFormat="1" ht="18.75" customHeight="1" x14ac:dyDescent="0.25">
      <c r="A12" s="134">
        <v>5</v>
      </c>
      <c r="B12" s="134" t="s">
        <v>83</v>
      </c>
      <c r="C12" s="55" t="s">
        <v>84</v>
      </c>
      <c r="D12" s="56" t="s">
        <v>85</v>
      </c>
    </row>
    <row r="13" spans="1:4" s="3" customFormat="1" ht="14.25" customHeight="1" x14ac:dyDescent="0.25">
      <c r="A13" s="134"/>
      <c r="B13" s="134"/>
      <c r="C13" s="55" t="s">
        <v>86</v>
      </c>
      <c r="D13" s="56" t="s">
        <v>87</v>
      </c>
    </row>
    <row r="14" spans="1:4" s="3" customFormat="1" x14ac:dyDescent="0.25">
      <c r="A14" s="134"/>
      <c r="B14" s="134"/>
      <c r="C14" s="55" t="s">
        <v>88</v>
      </c>
      <c r="D14" s="56" t="s">
        <v>89</v>
      </c>
    </row>
    <row r="15" spans="1:4" s="3" customFormat="1" ht="16.5" customHeight="1" x14ac:dyDescent="0.25">
      <c r="A15" s="134"/>
      <c r="B15" s="134"/>
      <c r="C15" s="55" t="s">
        <v>90</v>
      </c>
      <c r="D15" s="56" t="s">
        <v>91</v>
      </c>
    </row>
    <row r="16" spans="1:4" s="3" customFormat="1" ht="16.5" customHeight="1" x14ac:dyDescent="0.25">
      <c r="A16" s="134"/>
      <c r="B16" s="134"/>
      <c r="C16" s="55" t="s">
        <v>92</v>
      </c>
      <c r="D16" s="56" t="s">
        <v>93</v>
      </c>
    </row>
    <row r="17" spans="1:4" s="5" customFormat="1" ht="15.75" customHeight="1" x14ac:dyDescent="0.25">
      <c r="A17" s="134"/>
      <c r="B17" s="134"/>
      <c r="C17" s="55" t="s">
        <v>94</v>
      </c>
      <c r="D17" s="56" t="s">
        <v>95</v>
      </c>
    </row>
    <row r="18" spans="1:4" s="5" customFormat="1" ht="15.75" customHeight="1" x14ac:dyDescent="0.25">
      <c r="A18" s="134"/>
      <c r="B18" s="134"/>
      <c r="C18" s="57" t="s">
        <v>96</v>
      </c>
      <c r="D18" s="56" t="s">
        <v>97</v>
      </c>
    </row>
    <row r="19" spans="1:4" ht="21.75" customHeight="1" x14ac:dyDescent="0.25">
      <c r="A19" s="13" t="s">
        <v>4</v>
      </c>
      <c r="B19" s="14" t="s">
        <v>15</v>
      </c>
      <c r="C19" s="135" t="s">
        <v>78</v>
      </c>
      <c r="D19" s="136"/>
    </row>
    <row r="20" spans="1:4" s="5" customFormat="1" ht="20.25" customHeight="1" x14ac:dyDescent="0.25">
      <c r="A20" s="13" t="s">
        <v>5</v>
      </c>
      <c r="B20" s="14" t="s">
        <v>16</v>
      </c>
      <c r="C20" s="137" t="s">
        <v>49</v>
      </c>
      <c r="D20" s="138"/>
    </row>
    <row r="21" spans="1:4" s="5" customFormat="1" ht="15" customHeight="1" x14ac:dyDescent="0.25">
      <c r="A21" s="13" t="s">
        <v>6</v>
      </c>
      <c r="B21" s="14" t="s">
        <v>17</v>
      </c>
      <c r="C21" s="133" t="s">
        <v>18</v>
      </c>
      <c r="D21" s="139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19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x14ac:dyDescent="0.25">
      <c r="A25" s="6"/>
      <c r="B25" s="18" t="s">
        <v>20</v>
      </c>
      <c r="C25" s="7" t="s">
        <v>21</v>
      </c>
      <c r="D25" s="9" t="s">
        <v>22</v>
      </c>
    </row>
    <row r="26" spans="1:4" ht="30.75" customHeight="1" x14ac:dyDescent="0.25">
      <c r="A26" s="140" t="s">
        <v>25</v>
      </c>
      <c r="B26" s="141"/>
      <c r="C26" s="141"/>
      <c r="D26" s="142"/>
    </row>
    <row r="27" spans="1:4" ht="12" customHeight="1" x14ac:dyDescent="0.25">
      <c r="A27" s="50"/>
      <c r="B27" s="51"/>
      <c r="C27" s="51"/>
      <c r="D27" s="52"/>
    </row>
    <row r="28" spans="1:4" ht="13.5" customHeight="1" x14ac:dyDescent="0.25">
      <c r="A28" s="7">
        <v>1</v>
      </c>
      <c r="B28" s="6" t="s">
        <v>98</v>
      </c>
      <c r="C28" s="6" t="s">
        <v>23</v>
      </c>
      <c r="D28" s="6" t="s">
        <v>24</v>
      </c>
    </row>
    <row r="29" spans="1:4" x14ac:dyDescent="0.25">
      <c r="A29" s="20" t="s">
        <v>26</v>
      </c>
      <c r="B29" s="19"/>
      <c r="C29" s="19"/>
      <c r="D29" s="19"/>
    </row>
    <row r="30" spans="1:4" x14ac:dyDescent="0.25">
      <c r="A30" s="7">
        <v>1</v>
      </c>
      <c r="B30" s="6" t="s">
        <v>81</v>
      </c>
      <c r="C30" s="6" t="s">
        <v>99</v>
      </c>
      <c r="D30" s="6" t="s">
        <v>82</v>
      </c>
    </row>
    <row r="31" spans="1:4" x14ac:dyDescent="0.25">
      <c r="A31" s="20" t="s">
        <v>38</v>
      </c>
      <c r="B31" s="19"/>
      <c r="C31" s="19"/>
      <c r="D31" s="19"/>
    </row>
    <row r="32" spans="1:4" x14ac:dyDescent="0.25">
      <c r="A32" s="20" t="s">
        <v>39</v>
      </c>
      <c r="B32" s="19"/>
      <c r="C32" s="19"/>
      <c r="D32" s="19"/>
    </row>
    <row r="33" spans="1:4" x14ac:dyDescent="0.25">
      <c r="A33" s="7">
        <v>1</v>
      </c>
      <c r="B33" s="6" t="s">
        <v>113</v>
      </c>
      <c r="C33" s="6" t="s">
        <v>99</v>
      </c>
      <c r="D33" s="6" t="s">
        <v>27</v>
      </c>
    </row>
    <row r="34" spans="1:4" x14ac:dyDescent="0.25">
      <c r="A34" s="20" t="s">
        <v>28</v>
      </c>
      <c r="B34" s="19"/>
      <c r="C34" s="19"/>
      <c r="D34" s="19"/>
    </row>
    <row r="35" spans="1:4" x14ac:dyDescent="0.25">
      <c r="A35" s="7">
        <v>1</v>
      </c>
      <c r="B35" s="6" t="s">
        <v>29</v>
      </c>
      <c r="C35" s="6" t="s">
        <v>23</v>
      </c>
      <c r="D35" s="6" t="s">
        <v>24</v>
      </c>
    </row>
    <row r="36" spans="1:4" ht="15" customHeight="1" x14ac:dyDescent="0.25">
      <c r="A36" s="27"/>
      <c r="B36" s="12"/>
      <c r="C36" s="12"/>
      <c r="D36" s="12"/>
    </row>
    <row r="37" spans="1:4" x14ac:dyDescent="0.25">
      <c r="A37" s="4" t="s">
        <v>44</v>
      </c>
      <c r="B37" s="19"/>
      <c r="C37" s="19"/>
      <c r="D37" s="19"/>
    </row>
    <row r="38" spans="1:4" x14ac:dyDescent="0.25">
      <c r="A38" s="7">
        <v>1</v>
      </c>
      <c r="B38" s="6" t="s">
        <v>30</v>
      </c>
      <c r="C38" s="127">
        <v>1967</v>
      </c>
      <c r="D38" s="128"/>
    </row>
    <row r="39" spans="1:4" ht="15" customHeight="1" x14ac:dyDescent="0.25">
      <c r="A39" s="7">
        <v>2</v>
      </c>
      <c r="B39" s="6" t="s">
        <v>32</v>
      </c>
      <c r="C39" s="127">
        <v>5</v>
      </c>
      <c r="D39" s="128"/>
    </row>
    <row r="40" spans="1:4" x14ac:dyDescent="0.25">
      <c r="A40" s="7">
        <v>3</v>
      </c>
      <c r="B40" s="6" t="s">
        <v>33</v>
      </c>
      <c r="C40" s="127">
        <v>4</v>
      </c>
      <c r="D40" s="128"/>
    </row>
    <row r="41" spans="1:4" x14ac:dyDescent="0.25">
      <c r="A41" s="7">
        <v>4</v>
      </c>
      <c r="B41" s="6" t="s">
        <v>31</v>
      </c>
      <c r="C41" s="127" t="s">
        <v>68</v>
      </c>
      <c r="D41" s="128"/>
    </row>
    <row r="42" spans="1:4" ht="15" customHeight="1" x14ac:dyDescent="0.25">
      <c r="A42" s="7">
        <v>5</v>
      </c>
      <c r="B42" s="6" t="s">
        <v>34</v>
      </c>
      <c r="C42" s="127" t="s">
        <v>68</v>
      </c>
      <c r="D42" s="128"/>
    </row>
    <row r="43" spans="1:4" x14ac:dyDescent="0.25">
      <c r="A43" s="7">
        <v>6</v>
      </c>
      <c r="B43" s="6" t="s">
        <v>35</v>
      </c>
      <c r="C43" s="127" t="s">
        <v>118</v>
      </c>
      <c r="D43" s="128"/>
    </row>
    <row r="44" spans="1:4" x14ac:dyDescent="0.25">
      <c r="A44" s="7">
        <v>7</v>
      </c>
      <c r="B44" s="6" t="s">
        <v>36</v>
      </c>
      <c r="C44" s="127" t="s">
        <v>136</v>
      </c>
      <c r="D44" s="128"/>
    </row>
    <row r="45" spans="1:4" x14ac:dyDescent="0.25">
      <c r="A45" s="7">
        <v>8</v>
      </c>
      <c r="B45" s="6" t="s">
        <v>37</v>
      </c>
      <c r="C45" s="127" t="s">
        <v>129</v>
      </c>
      <c r="D45" s="128"/>
    </row>
    <row r="46" spans="1:4" x14ac:dyDescent="0.25">
      <c r="A46" s="7">
        <v>9</v>
      </c>
      <c r="B46" s="6" t="s">
        <v>103</v>
      </c>
      <c r="C46" s="127">
        <v>130</v>
      </c>
      <c r="D46" s="130"/>
    </row>
    <row r="47" spans="1:4" x14ac:dyDescent="0.25">
      <c r="A47" s="7">
        <v>10</v>
      </c>
      <c r="B47" s="6" t="s">
        <v>67</v>
      </c>
      <c r="C47" s="129" t="s">
        <v>102</v>
      </c>
      <c r="D47" s="128"/>
    </row>
    <row r="48" spans="1:4" x14ac:dyDescent="0.25">
      <c r="A48" s="4"/>
    </row>
    <row r="49" spans="1:4" x14ac:dyDescent="0.25">
      <c r="A49" s="4"/>
    </row>
    <row r="51" spans="1:4" x14ac:dyDescent="0.25">
      <c r="A51" s="58"/>
      <c r="B51" s="58"/>
      <c r="C51" s="59"/>
      <c r="D51" s="60"/>
    </row>
    <row r="52" spans="1:4" x14ac:dyDescent="0.25">
      <c r="A52" s="58"/>
      <c r="B52" s="58"/>
      <c r="C52" s="59"/>
      <c r="D52" s="60"/>
    </row>
    <row r="53" spans="1:4" x14ac:dyDescent="0.25">
      <c r="A53" s="58"/>
      <c r="B53" s="58"/>
      <c r="C53" s="59"/>
      <c r="D53" s="60"/>
    </row>
    <row r="54" spans="1:4" x14ac:dyDescent="0.25">
      <c r="A54" s="58"/>
      <c r="B54" s="58"/>
      <c r="C54" s="59"/>
      <c r="D54" s="60"/>
    </row>
    <row r="55" spans="1:4" x14ac:dyDescent="0.25">
      <c r="A55" s="58"/>
      <c r="B55" s="58"/>
      <c r="C55" s="61"/>
      <c r="D55" s="60"/>
    </row>
    <row r="56" spans="1:4" x14ac:dyDescent="0.25">
      <c r="A56" s="58"/>
      <c r="B56" s="58"/>
      <c r="C56" s="62"/>
      <c r="D56" s="60"/>
    </row>
  </sheetData>
  <mergeCells count="19">
    <mergeCell ref="C38:D38"/>
    <mergeCell ref="C9:D9"/>
    <mergeCell ref="C10:D10"/>
    <mergeCell ref="C11:D11"/>
    <mergeCell ref="A12:A18"/>
    <mergeCell ref="B12:B18"/>
    <mergeCell ref="C19:D19"/>
    <mergeCell ref="C20:D20"/>
    <mergeCell ref="C21:D21"/>
    <mergeCell ref="A26:D26"/>
    <mergeCell ref="C44:D44"/>
    <mergeCell ref="C45:D45"/>
    <mergeCell ref="C47:D47"/>
    <mergeCell ref="C39:D39"/>
    <mergeCell ref="C40:D40"/>
    <mergeCell ref="C41:D41"/>
    <mergeCell ref="C42:D42"/>
    <mergeCell ref="C43:D43"/>
    <mergeCell ref="C46:D46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3"/>
  <sheetViews>
    <sheetView topLeftCell="A45" workbookViewId="0">
      <selection sqref="A1:H73"/>
    </sheetView>
  </sheetViews>
  <sheetFormatPr defaultRowHeight="15" x14ac:dyDescent="0.25"/>
  <cols>
    <col min="1" max="1" width="15.85546875" customWidth="1"/>
    <col min="2" max="2" width="13.42578125" style="29" customWidth="1"/>
    <col min="3" max="3" width="8.5703125" style="42" customWidth="1"/>
    <col min="4" max="4" width="10" customWidth="1"/>
    <col min="5" max="5" width="10.140625" customWidth="1"/>
    <col min="6" max="6" width="10.85546875" customWidth="1"/>
    <col min="7" max="7" width="14.28515625" customWidth="1"/>
  </cols>
  <sheetData>
    <row r="1" spans="1:26" x14ac:dyDescent="0.25">
      <c r="A1" s="4" t="s">
        <v>107</v>
      </c>
      <c r="B1"/>
      <c r="C1" s="33"/>
      <c r="D1" s="33"/>
      <c r="G1" s="33"/>
      <c r="H1" s="19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</row>
    <row r="2" spans="1:26" ht="16.5" customHeight="1" x14ac:dyDescent="0.25">
      <c r="A2" s="4" t="s">
        <v>130</v>
      </c>
      <c r="B2"/>
      <c r="C2" s="33"/>
      <c r="D2" s="33"/>
      <c r="G2" s="33"/>
      <c r="H2" s="19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</row>
    <row r="3" spans="1:26" s="101" customFormat="1" ht="29.25" customHeight="1" x14ac:dyDescent="0.25">
      <c r="A3" s="143" t="s">
        <v>131</v>
      </c>
      <c r="B3" s="143"/>
      <c r="C3" s="107"/>
      <c r="D3" s="119">
        <f>D5+D4</f>
        <v>-179.07</v>
      </c>
      <c r="E3" s="100"/>
      <c r="F3" s="104"/>
      <c r="G3" s="104"/>
      <c r="H3" s="108"/>
      <c r="I3" s="120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</row>
    <row r="4" spans="1:26" s="101" customFormat="1" ht="15" customHeight="1" x14ac:dyDescent="0.25">
      <c r="A4" s="143" t="s">
        <v>108</v>
      </c>
      <c r="B4" s="144"/>
      <c r="C4" s="107"/>
      <c r="D4" s="119">
        <v>30.94</v>
      </c>
      <c r="E4" s="100"/>
      <c r="F4" s="104"/>
      <c r="G4" s="104"/>
      <c r="H4" s="121"/>
      <c r="I4" s="120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</row>
    <row r="5" spans="1:26" s="101" customFormat="1" ht="13.5" customHeight="1" x14ac:dyDescent="0.25">
      <c r="A5" s="143" t="s">
        <v>109</v>
      </c>
      <c r="B5" s="144"/>
      <c r="C5" s="107"/>
      <c r="D5" s="119">
        <v>-210.01</v>
      </c>
      <c r="E5" s="100"/>
      <c r="F5" s="104"/>
      <c r="G5" s="104"/>
      <c r="H5" s="108"/>
      <c r="I5" s="120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</row>
    <row r="6" spans="1:26" ht="15" customHeight="1" x14ac:dyDescent="0.25">
      <c r="A6" s="166" t="s">
        <v>132</v>
      </c>
      <c r="B6" s="167"/>
      <c r="C6" s="167"/>
      <c r="D6" s="167"/>
      <c r="E6" s="167"/>
      <c r="F6" s="167"/>
      <c r="G6" s="167"/>
      <c r="H6" s="168"/>
      <c r="I6" s="92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56.25" customHeight="1" x14ac:dyDescent="0.25">
      <c r="A7" s="171" t="s">
        <v>55</v>
      </c>
      <c r="B7" s="172"/>
      <c r="C7" s="38" t="s">
        <v>56</v>
      </c>
      <c r="D7" s="28" t="s">
        <v>57</v>
      </c>
      <c r="E7" s="28" t="s">
        <v>58</v>
      </c>
      <c r="F7" s="28" t="s">
        <v>59</v>
      </c>
      <c r="G7" s="34" t="s">
        <v>60</v>
      </c>
      <c r="H7" s="28" t="s">
        <v>61</v>
      </c>
      <c r="J7" s="71"/>
    </row>
    <row r="8" spans="1:26" ht="17.25" customHeight="1" x14ac:dyDescent="0.25">
      <c r="A8" s="171" t="s">
        <v>62</v>
      </c>
      <c r="B8" s="173"/>
      <c r="C8" s="39">
        <f>C12+C15+C18+C21</f>
        <v>15.830000000000002</v>
      </c>
      <c r="D8" s="70">
        <v>-51.33</v>
      </c>
      <c r="E8" s="70">
        <f>E12+E15+E18+E21</f>
        <v>656.64</v>
      </c>
      <c r="F8" s="70">
        <f>F12+F15+F18+F21</f>
        <v>627.73</v>
      </c>
      <c r="G8" s="70">
        <f>F8</f>
        <v>627.73</v>
      </c>
      <c r="H8" s="64">
        <f>F8-E8+D8</f>
        <v>-80.239999999999966</v>
      </c>
      <c r="J8" s="71"/>
    </row>
    <row r="9" spans="1:26" x14ac:dyDescent="0.25">
      <c r="A9" s="35" t="s">
        <v>63</v>
      </c>
      <c r="B9" s="36"/>
      <c r="C9" s="40">
        <f>C8-C10</f>
        <v>14.247000000000002</v>
      </c>
      <c r="D9" s="45">
        <v>-46.2</v>
      </c>
      <c r="E9" s="45">
        <f>E8-E10</f>
        <v>590.976</v>
      </c>
      <c r="F9" s="45">
        <f>F8-F10</f>
        <v>564.95699999999999</v>
      </c>
      <c r="G9" s="45">
        <f>G8-G10</f>
        <v>564.95699999999999</v>
      </c>
      <c r="H9" s="45">
        <f t="shared" ref="H9:H10" si="0">F9-E9+D9</f>
        <v>-72.219000000000008</v>
      </c>
      <c r="J9" s="71"/>
    </row>
    <row r="10" spans="1:26" x14ac:dyDescent="0.25">
      <c r="A10" s="147" t="s">
        <v>64</v>
      </c>
      <c r="B10" s="148"/>
      <c r="C10" s="40">
        <f>C8*10%</f>
        <v>1.5830000000000002</v>
      </c>
      <c r="D10" s="45">
        <v>-5.13</v>
      </c>
      <c r="E10" s="45">
        <f>E8*10%</f>
        <v>65.664000000000001</v>
      </c>
      <c r="F10" s="45">
        <f>F8*10%</f>
        <v>62.773000000000003</v>
      </c>
      <c r="G10" s="45">
        <f>G8*10%</f>
        <v>62.773000000000003</v>
      </c>
      <c r="H10" s="45">
        <f t="shared" si="0"/>
        <v>-8.0209999999999972</v>
      </c>
      <c r="J10" s="71"/>
    </row>
    <row r="11" spans="1:26" ht="12.75" customHeight="1" x14ac:dyDescent="0.25">
      <c r="A11" s="174" t="s">
        <v>65</v>
      </c>
      <c r="B11" s="175"/>
      <c r="C11" s="175"/>
      <c r="D11" s="175"/>
      <c r="E11" s="175"/>
      <c r="F11" s="175"/>
      <c r="G11" s="175"/>
      <c r="H11" s="173"/>
    </row>
    <row r="12" spans="1:26" x14ac:dyDescent="0.25">
      <c r="A12" s="149" t="s">
        <v>46</v>
      </c>
      <c r="B12" s="150"/>
      <c r="C12" s="39">
        <v>5.65</v>
      </c>
      <c r="D12" s="68">
        <v>-11.52</v>
      </c>
      <c r="E12" s="68">
        <v>234.81</v>
      </c>
      <c r="F12" s="68">
        <v>224.97</v>
      </c>
      <c r="G12" s="68">
        <f>F12</f>
        <v>224.97</v>
      </c>
      <c r="H12" s="45">
        <f>F12-E12+D12</f>
        <v>-21.360000000000003</v>
      </c>
    </row>
    <row r="13" spans="1:26" x14ac:dyDescent="0.25">
      <c r="A13" s="35" t="s">
        <v>63</v>
      </c>
      <c r="B13" s="36"/>
      <c r="C13" s="40">
        <f>C12-C14</f>
        <v>5.085</v>
      </c>
      <c r="D13" s="45">
        <f>D12-D14</f>
        <v>-10.368</v>
      </c>
      <c r="E13" s="45">
        <f>E12-E14</f>
        <v>211.32900000000001</v>
      </c>
      <c r="F13" s="45">
        <f>F12-F14</f>
        <v>202.47300000000001</v>
      </c>
      <c r="G13" s="45">
        <f>G12-G14</f>
        <v>202.47300000000001</v>
      </c>
      <c r="H13" s="45">
        <f t="shared" ref="H13:H23" si="1">F13-E13+D13</f>
        <v>-19.223999999999997</v>
      </c>
    </row>
    <row r="14" spans="1:26" x14ac:dyDescent="0.25">
      <c r="A14" s="147" t="s">
        <v>64</v>
      </c>
      <c r="B14" s="148"/>
      <c r="C14" s="40">
        <f>C12*10%</f>
        <v>0.56500000000000006</v>
      </c>
      <c r="D14" s="45">
        <f>D12*10%</f>
        <v>-1.1519999999999999</v>
      </c>
      <c r="E14" s="45">
        <f>E12*10%</f>
        <v>23.481000000000002</v>
      </c>
      <c r="F14" s="45">
        <f>F12*10%</f>
        <v>22.497</v>
      </c>
      <c r="G14" s="45">
        <f>G12*10%</f>
        <v>22.497</v>
      </c>
      <c r="H14" s="45">
        <f t="shared" si="1"/>
        <v>-2.1360000000000019</v>
      </c>
    </row>
    <row r="15" spans="1:26" ht="23.25" customHeight="1" x14ac:dyDescent="0.25">
      <c r="A15" s="149" t="s">
        <v>40</v>
      </c>
      <c r="B15" s="150"/>
      <c r="C15" s="39">
        <v>3.45</v>
      </c>
      <c r="D15" s="68">
        <v>-7.03</v>
      </c>
      <c r="E15" s="68">
        <v>143.38</v>
      </c>
      <c r="F15" s="68">
        <v>137.37</v>
      </c>
      <c r="G15" s="68">
        <f>F15</f>
        <v>137.37</v>
      </c>
      <c r="H15" s="45">
        <f>F15-E15+D15</f>
        <v>-13.039999999999992</v>
      </c>
    </row>
    <row r="16" spans="1:26" x14ac:dyDescent="0.25">
      <c r="A16" s="35" t="s">
        <v>63</v>
      </c>
      <c r="B16" s="36"/>
      <c r="C16" s="40">
        <f>C15-C17</f>
        <v>3.105</v>
      </c>
      <c r="D16" s="45">
        <f>D15-D17</f>
        <v>-6.327</v>
      </c>
      <c r="E16" s="45">
        <f>E15-E17</f>
        <v>129.042</v>
      </c>
      <c r="F16" s="45">
        <f>F15-F17</f>
        <v>123.63300000000001</v>
      </c>
      <c r="G16" s="45">
        <f>G15-G17</f>
        <v>123.63300000000001</v>
      </c>
      <c r="H16" s="45">
        <f t="shared" si="1"/>
        <v>-11.735999999999992</v>
      </c>
    </row>
    <row r="17" spans="1:8" ht="15" customHeight="1" x14ac:dyDescent="0.25">
      <c r="A17" s="147" t="s">
        <v>64</v>
      </c>
      <c r="B17" s="148"/>
      <c r="C17" s="40">
        <f>C15*10%</f>
        <v>0.34500000000000003</v>
      </c>
      <c r="D17" s="45">
        <f>D15*10%</f>
        <v>-0.70300000000000007</v>
      </c>
      <c r="E17" s="45">
        <f>E15*10%</f>
        <v>14.338000000000001</v>
      </c>
      <c r="F17" s="45">
        <f>F15*10%</f>
        <v>13.737000000000002</v>
      </c>
      <c r="G17" s="45">
        <f>G15*10%</f>
        <v>13.737000000000002</v>
      </c>
      <c r="H17" s="45">
        <f t="shared" si="1"/>
        <v>-1.3039999999999992</v>
      </c>
    </row>
    <row r="18" spans="1:8" ht="12" customHeight="1" x14ac:dyDescent="0.25">
      <c r="A18" s="149" t="s">
        <v>47</v>
      </c>
      <c r="B18" s="150"/>
      <c r="C18" s="38">
        <v>2.37</v>
      </c>
      <c r="D18" s="68">
        <v>-4.84</v>
      </c>
      <c r="E18" s="68">
        <v>98.5</v>
      </c>
      <c r="F18" s="68">
        <v>94.37</v>
      </c>
      <c r="G18" s="68">
        <f>F18</f>
        <v>94.37</v>
      </c>
      <c r="H18" s="45">
        <f t="shared" si="1"/>
        <v>-8.9699999999999953</v>
      </c>
    </row>
    <row r="19" spans="1:8" ht="13.5" customHeight="1" x14ac:dyDescent="0.25">
      <c r="A19" s="35" t="s">
        <v>63</v>
      </c>
      <c r="B19" s="36"/>
      <c r="C19" s="40">
        <f>C18-C20</f>
        <v>2.133</v>
      </c>
      <c r="D19" s="45">
        <f>D18-D20</f>
        <v>-4.3559999999999999</v>
      </c>
      <c r="E19" s="45">
        <f>E18-E20</f>
        <v>88.65</v>
      </c>
      <c r="F19" s="45">
        <f>F18-F20</f>
        <v>84.933000000000007</v>
      </c>
      <c r="G19" s="45">
        <f>G18-G20</f>
        <v>84.933000000000007</v>
      </c>
      <c r="H19" s="45">
        <f t="shared" si="1"/>
        <v>-8.0729999999999986</v>
      </c>
    </row>
    <row r="20" spans="1:8" ht="12.75" customHeight="1" x14ac:dyDescent="0.25">
      <c r="A20" s="147" t="s">
        <v>64</v>
      </c>
      <c r="B20" s="148"/>
      <c r="C20" s="40">
        <f>C18*10%</f>
        <v>0.23700000000000002</v>
      </c>
      <c r="D20" s="45">
        <f>D18*10%</f>
        <v>-0.48399999999999999</v>
      </c>
      <c r="E20" s="45">
        <f>E18*10%</f>
        <v>9.8500000000000014</v>
      </c>
      <c r="F20" s="45">
        <f>F18*10%</f>
        <v>9.4370000000000012</v>
      </c>
      <c r="G20" s="45">
        <f>G18*10%</f>
        <v>9.4370000000000012</v>
      </c>
      <c r="H20" s="45">
        <f t="shared" si="1"/>
        <v>-0.89700000000000024</v>
      </c>
    </row>
    <row r="21" spans="1:8" ht="14.25" customHeight="1" x14ac:dyDescent="0.25">
      <c r="A21" s="11" t="s">
        <v>79</v>
      </c>
      <c r="B21" s="37"/>
      <c r="C21" s="41">
        <v>4.3600000000000003</v>
      </c>
      <c r="D21" s="45">
        <v>-27.94</v>
      </c>
      <c r="E21" s="45">
        <v>179.95</v>
      </c>
      <c r="F21" s="45">
        <v>171.02</v>
      </c>
      <c r="G21" s="45">
        <f>F21</f>
        <v>171.02</v>
      </c>
      <c r="H21" s="45">
        <f t="shared" si="1"/>
        <v>-36.869999999999976</v>
      </c>
    </row>
    <row r="22" spans="1:8" ht="14.25" customHeight="1" x14ac:dyDescent="0.25">
      <c r="A22" s="35" t="s">
        <v>63</v>
      </c>
      <c r="B22" s="36"/>
      <c r="C22" s="40">
        <f>C21-C23</f>
        <v>3.9240000000000004</v>
      </c>
      <c r="D22" s="45">
        <v>-25.14</v>
      </c>
      <c r="E22" s="45">
        <f>E21-E23</f>
        <v>161.95499999999998</v>
      </c>
      <c r="F22" s="45">
        <f>F21-F23</f>
        <v>153.91800000000001</v>
      </c>
      <c r="G22" s="45">
        <f>G21-G23</f>
        <v>153.91800000000001</v>
      </c>
      <c r="H22" s="45">
        <f t="shared" si="1"/>
        <v>-33.176999999999978</v>
      </c>
    </row>
    <row r="23" spans="1:8" x14ac:dyDescent="0.25">
      <c r="A23" s="147" t="s">
        <v>64</v>
      </c>
      <c r="B23" s="148"/>
      <c r="C23" s="40">
        <f>C21*10%</f>
        <v>0.43600000000000005</v>
      </c>
      <c r="D23" s="45">
        <f>D21*10%</f>
        <v>-2.7940000000000005</v>
      </c>
      <c r="E23" s="45">
        <f>E21*10%</f>
        <v>17.995000000000001</v>
      </c>
      <c r="F23" s="45">
        <f>F21*10%</f>
        <v>17.102</v>
      </c>
      <c r="G23" s="45">
        <f>G21*10%</f>
        <v>17.102</v>
      </c>
      <c r="H23" s="45">
        <f t="shared" si="1"/>
        <v>-3.6870000000000012</v>
      </c>
    </row>
    <row r="24" spans="1:8" s="101" customFormat="1" ht="6" customHeight="1" x14ac:dyDescent="0.25">
      <c r="A24" s="114"/>
      <c r="B24" s="115"/>
      <c r="C24" s="98"/>
      <c r="D24" s="116"/>
      <c r="E24" s="117"/>
      <c r="F24" s="117"/>
      <c r="G24" s="118"/>
      <c r="H24" s="117"/>
    </row>
    <row r="25" spans="1:8" ht="15.75" customHeight="1" x14ac:dyDescent="0.25">
      <c r="A25" s="171" t="s">
        <v>41</v>
      </c>
      <c r="B25" s="173"/>
      <c r="C25" s="41">
        <v>5.29</v>
      </c>
      <c r="D25" s="64">
        <v>-153.1</v>
      </c>
      <c r="E25" s="64">
        <v>219.85</v>
      </c>
      <c r="F25" s="64">
        <v>210.64</v>
      </c>
      <c r="G25" s="69">
        <f>G26+G27</f>
        <v>669.43399999999997</v>
      </c>
      <c r="H25" s="64">
        <f>F25-E25-G25+D25+F25</f>
        <v>-621.10400000000004</v>
      </c>
    </row>
    <row r="26" spans="1:8" s="4" customFormat="1" ht="15.75" customHeight="1" x14ac:dyDescent="0.25">
      <c r="A26" s="85" t="s">
        <v>66</v>
      </c>
      <c r="B26" s="86"/>
      <c r="C26" s="41">
        <f>C25-C27</f>
        <v>4.7610000000000001</v>
      </c>
      <c r="D26" s="64">
        <v>-152.01</v>
      </c>
      <c r="E26" s="64">
        <f>E25-E27</f>
        <v>197.86500000000001</v>
      </c>
      <c r="F26" s="64">
        <f>F25-F27</f>
        <v>189.57599999999999</v>
      </c>
      <c r="G26" s="87">
        <f>G52</f>
        <v>648.37</v>
      </c>
      <c r="H26" s="64">
        <f>F26-E26-G26+D26+F26</f>
        <v>-619.09299999999996</v>
      </c>
    </row>
    <row r="27" spans="1:8" ht="14.25" customHeight="1" x14ac:dyDescent="0.25">
      <c r="A27" s="147" t="s">
        <v>64</v>
      </c>
      <c r="B27" s="148"/>
      <c r="C27" s="40">
        <f>C25*10%</f>
        <v>0.52900000000000003</v>
      </c>
      <c r="D27" s="45">
        <v>-1.07</v>
      </c>
      <c r="E27" s="45">
        <f>E25*10%</f>
        <v>21.984999999999999</v>
      </c>
      <c r="F27" s="45">
        <f>F25*10%</f>
        <v>21.064</v>
      </c>
      <c r="G27" s="45">
        <f>F27</f>
        <v>21.064</v>
      </c>
      <c r="H27" s="45">
        <f t="shared" ref="H27" si="2">F27-E27-G27+D27+F27</f>
        <v>-1.9909999999999997</v>
      </c>
    </row>
    <row r="28" spans="1:8" ht="9" customHeight="1" x14ac:dyDescent="0.25">
      <c r="A28" s="124"/>
      <c r="B28" s="123"/>
      <c r="C28" s="40"/>
      <c r="D28" s="45"/>
      <c r="E28" s="45"/>
      <c r="F28" s="45"/>
      <c r="G28" s="45"/>
      <c r="H28" s="45"/>
    </row>
    <row r="29" spans="1:8" s="4" customFormat="1" ht="12.75" customHeight="1" x14ac:dyDescent="0.25">
      <c r="A29" s="151" t="s">
        <v>121</v>
      </c>
      <c r="B29" s="152"/>
      <c r="C29" s="104"/>
      <c r="D29" s="100">
        <v>-5.59</v>
      </c>
      <c r="E29" s="104">
        <f>E31+E32+E33+E34</f>
        <v>26.44</v>
      </c>
      <c r="F29" s="104">
        <f t="shared" ref="F29:G29" si="3">F31+F32+F33+F34</f>
        <v>25.56</v>
      </c>
      <c r="G29" s="104">
        <f t="shared" si="3"/>
        <v>25.56</v>
      </c>
      <c r="H29" s="100">
        <f>H31+H32+H33+H34</f>
        <v>-6.4700000000000024</v>
      </c>
    </row>
    <row r="30" spans="1:8" ht="12.75" customHeight="1" x14ac:dyDescent="0.25">
      <c r="A30" s="122" t="s">
        <v>122</v>
      </c>
      <c r="B30" s="115"/>
      <c r="C30" s="98"/>
      <c r="D30" s="117"/>
      <c r="E30" s="98"/>
      <c r="F30" s="98"/>
      <c r="G30" s="118"/>
      <c r="H30" s="100"/>
    </row>
    <row r="31" spans="1:8" ht="12.75" customHeight="1" x14ac:dyDescent="0.25">
      <c r="A31" s="153" t="s">
        <v>123</v>
      </c>
      <c r="B31" s="154"/>
      <c r="C31" s="98"/>
      <c r="D31" s="117">
        <v>-0.75</v>
      </c>
      <c r="E31" s="98">
        <v>6.95</v>
      </c>
      <c r="F31" s="98">
        <v>6.58</v>
      </c>
      <c r="G31" s="118">
        <f>F31</f>
        <v>6.58</v>
      </c>
      <c r="H31" s="45">
        <f>F31-E31-G31+D31+F31</f>
        <v>-1.1200000000000001</v>
      </c>
    </row>
    <row r="32" spans="1:8" ht="12.75" customHeight="1" x14ac:dyDescent="0.25">
      <c r="A32" s="153" t="s">
        <v>124</v>
      </c>
      <c r="B32" s="154"/>
      <c r="C32" s="98"/>
      <c r="D32" s="117">
        <v>0</v>
      </c>
      <c r="E32" s="98">
        <v>0</v>
      </c>
      <c r="F32" s="98">
        <v>0</v>
      </c>
      <c r="G32" s="118">
        <f t="shared" ref="G32:G34" si="4">F32</f>
        <v>0</v>
      </c>
      <c r="H32" s="45">
        <f t="shared" ref="H32:H34" si="5">F32-E32-G32+D32+F32</f>
        <v>0</v>
      </c>
    </row>
    <row r="33" spans="1:26" ht="12.75" customHeight="1" x14ac:dyDescent="0.25">
      <c r="A33" s="153" t="s">
        <v>125</v>
      </c>
      <c r="B33" s="154"/>
      <c r="C33" s="98"/>
      <c r="D33" s="117">
        <v>-4.55</v>
      </c>
      <c r="E33" s="98">
        <v>16.170000000000002</v>
      </c>
      <c r="F33" s="98">
        <v>15.85</v>
      </c>
      <c r="G33" s="118">
        <f t="shared" si="4"/>
        <v>15.85</v>
      </c>
      <c r="H33" s="45">
        <f t="shared" si="5"/>
        <v>-4.8700000000000028</v>
      </c>
    </row>
    <row r="34" spans="1:26" ht="12.75" customHeight="1" x14ac:dyDescent="0.25">
      <c r="A34" s="153" t="s">
        <v>126</v>
      </c>
      <c r="B34" s="154"/>
      <c r="C34" s="98"/>
      <c r="D34" s="117">
        <v>-0.28999999999999998</v>
      </c>
      <c r="E34" s="98">
        <v>3.32</v>
      </c>
      <c r="F34" s="98">
        <v>3.13</v>
      </c>
      <c r="G34" s="118">
        <f t="shared" si="4"/>
        <v>3.13</v>
      </c>
      <c r="H34" s="45">
        <f t="shared" si="5"/>
        <v>-0.48</v>
      </c>
    </row>
    <row r="35" spans="1:26" s="113" customFormat="1" ht="12.75" customHeight="1" x14ac:dyDescent="0.25">
      <c r="A35" s="110" t="s">
        <v>104</v>
      </c>
      <c r="B35" s="111"/>
      <c r="C35" s="104"/>
      <c r="D35" s="100"/>
      <c r="E35" s="100">
        <f>E8+E25+E29</f>
        <v>902.93000000000006</v>
      </c>
      <c r="F35" s="100">
        <f t="shared" ref="F35:G35" si="6">F8+F25+F29</f>
        <v>863.93</v>
      </c>
      <c r="G35" s="100">
        <f t="shared" si="6"/>
        <v>1322.7239999999999</v>
      </c>
      <c r="H35" s="100"/>
    </row>
    <row r="36" spans="1:26" s="113" customFormat="1" ht="14.25" customHeight="1" x14ac:dyDescent="0.25">
      <c r="A36" s="110" t="s">
        <v>105</v>
      </c>
      <c r="B36" s="111"/>
      <c r="C36" s="104"/>
      <c r="D36" s="100"/>
      <c r="E36" s="100"/>
      <c r="F36" s="100"/>
      <c r="G36" s="112"/>
      <c r="H36" s="100"/>
    </row>
    <row r="37" spans="1:26" ht="24.75" customHeight="1" x14ac:dyDescent="0.25">
      <c r="A37" s="155" t="s">
        <v>119</v>
      </c>
      <c r="B37" s="156"/>
      <c r="C37" s="63"/>
      <c r="D37" s="65">
        <f>30.94+0.01</f>
        <v>30.950000000000003</v>
      </c>
      <c r="E37" s="65">
        <v>16.68</v>
      </c>
      <c r="F37" s="65">
        <v>16.68</v>
      </c>
      <c r="G37" s="66">
        <f>G38</f>
        <v>2.8356000000000003</v>
      </c>
      <c r="H37" s="64">
        <f>F37-E37-G37+D37+F37</f>
        <v>44.794400000000003</v>
      </c>
    </row>
    <row r="38" spans="1:26" ht="12.75" customHeight="1" x14ac:dyDescent="0.25">
      <c r="A38" s="76" t="s">
        <v>48</v>
      </c>
      <c r="B38" s="77"/>
      <c r="C38" s="53"/>
      <c r="D38" s="54">
        <v>0</v>
      </c>
      <c r="E38" s="54">
        <f>E37*17%</f>
        <v>2.8356000000000003</v>
      </c>
      <c r="F38" s="54">
        <f>F37*17%</f>
        <v>2.8356000000000003</v>
      </c>
      <c r="G38" s="67">
        <f>F38</f>
        <v>2.8356000000000003</v>
      </c>
      <c r="H38" s="54">
        <v>0</v>
      </c>
    </row>
    <row r="39" spans="1:26" s="101" customFormat="1" ht="14.25" customHeight="1" x14ac:dyDescent="0.25">
      <c r="A39" s="157" t="s">
        <v>106</v>
      </c>
      <c r="B39" s="158"/>
      <c r="C39" s="98"/>
      <c r="D39" s="99"/>
      <c r="E39" s="100">
        <f>E37</f>
        <v>16.68</v>
      </c>
      <c r="F39" s="100">
        <f t="shared" ref="F39" si="7">F37</f>
        <v>16.68</v>
      </c>
      <c r="G39" s="100">
        <f>G37</f>
        <v>2.8356000000000003</v>
      </c>
      <c r="H39" s="99"/>
    </row>
    <row r="40" spans="1:26" s="101" customFormat="1" x14ac:dyDescent="0.25">
      <c r="A40" s="102" t="s">
        <v>110</v>
      </c>
      <c r="B40" s="103"/>
      <c r="C40" s="104"/>
      <c r="D40" s="105"/>
      <c r="E40" s="104">
        <f>E35+E39</f>
        <v>919.61</v>
      </c>
      <c r="F40" s="104">
        <f>F35+F39</f>
        <v>880.6099999999999</v>
      </c>
      <c r="G40" s="104">
        <f>G35+G39</f>
        <v>1325.5596</v>
      </c>
      <c r="H40" s="100"/>
    </row>
    <row r="41" spans="1:26" s="101" customFormat="1" x14ac:dyDescent="0.25">
      <c r="A41" s="145" t="s">
        <v>111</v>
      </c>
      <c r="B41" s="146"/>
      <c r="C41" s="104"/>
      <c r="D41" s="100">
        <f>D3</f>
        <v>-179.07</v>
      </c>
      <c r="E41" s="104"/>
      <c r="F41" s="104"/>
      <c r="G41" s="104"/>
      <c r="H41" s="100">
        <f>F40-E40+D41+F40-G40</f>
        <v>-663.01960000000031</v>
      </c>
      <c r="J41" s="106"/>
    </row>
    <row r="42" spans="1:26" s="101" customFormat="1" ht="25.5" customHeight="1" x14ac:dyDescent="0.25">
      <c r="A42" s="143" t="s">
        <v>135</v>
      </c>
      <c r="B42" s="143"/>
      <c r="C42" s="107"/>
      <c r="D42" s="107"/>
      <c r="E42" s="100"/>
      <c r="F42" s="104"/>
      <c r="G42" s="104"/>
      <c r="H42" s="108">
        <f>H43+H44</f>
        <v>-663.01960000000008</v>
      </c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</row>
    <row r="43" spans="1:26" s="101" customFormat="1" ht="12.75" customHeight="1" x14ac:dyDescent="0.25">
      <c r="A43" s="143" t="s">
        <v>108</v>
      </c>
      <c r="B43" s="144"/>
      <c r="C43" s="107"/>
      <c r="D43" s="107"/>
      <c r="E43" s="100"/>
      <c r="F43" s="104"/>
      <c r="G43" s="104"/>
      <c r="H43" s="108">
        <f>H37</f>
        <v>44.794400000000003</v>
      </c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</row>
    <row r="44" spans="1:26" s="101" customFormat="1" ht="15.75" customHeight="1" x14ac:dyDescent="0.25">
      <c r="A44" s="143" t="s">
        <v>109</v>
      </c>
      <c r="B44" s="144"/>
      <c r="C44" s="107"/>
      <c r="D44" s="107"/>
      <c r="E44" s="100"/>
      <c r="F44" s="104"/>
      <c r="G44" s="104"/>
      <c r="H44" s="108">
        <f>H8+H25+H29</f>
        <v>-707.81400000000008</v>
      </c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ht="18.75" customHeight="1" x14ac:dyDescent="0.25">
      <c r="A45" s="159"/>
      <c r="B45" s="160"/>
      <c r="C45" s="160"/>
      <c r="D45" s="160"/>
      <c r="E45" s="160"/>
      <c r="F45" s="160"/>
      <c r="G45" s="160"/>
      <c r="H45" s="160"/>
    </row>
    <row r="46" spans="1:26" ht="17.25" customHeight="1" x14ac:dyDescent="0.25">
      <c r="A46" s="96"/>
      <c r="B46" s="97"/>
      <c r="C46" s="97"/>
      <c r="D46" s="97"/>
      <c r="E46" s="97"/>
      <c r="F46" s="97"/>
      <c r="G46" s="97"/>
      <c r="H46" s="97"/>
    </row>
    <row r="47" spans="1:26" x14ac:dyDescent="0.25">
      <c r="A47" s="21" t="s">
        <v>133</v>
      </c>
      <c r="D47" s="22"/>
      <c r="E47" s="22"/>
      <c r="F47" s="22"/>
      <c r="G47" s="22"/>
    </row>
    <row r="48" spans="1:26" ht="12" customHeight="1" x14ac:dyDescent="0.25">
      <c r="A48" s="161" t="s">
        <v>80</v>
      </c>
      <c r="B48" s="162"/>
      <c r="C48" s="146"/>
      <c r="D48" s="89" t="s">
        <v>112</v>
      </c>
      <c r="E48" s="30" t="s">
        <v>50</v>
      </c>
      <c r="F48" s="30" t="s">
        <v>51</v>
      </c>
      <c r="G48" s="30" t="s">
        <v>52</v>
      </c>
    </row>
    <row r="49" spans="1:13" ht="16.5" customHeight="1" x14ac:dyDescent="0.25">
      <c r="A49" s="163" t="s">
        <v>137</v>
      </c>
      <c r="B49" s="164"/>
      <c r="C49" s="165"/>
      <c r="D49" s="93" t="s">
        <v>127</v>
      </c>
      <c r="E49" s="126">
        <v>43313</v>
      </c>
      <c r="F49" s="30" t="s">
        <v>138</v>
      </c>
      <c r="G49" s="72">
        <v>69.760000000000005</v>
      </c>
      <c r="I49" s="78"/>
      <c r="J49" s="88"/>
      <c r="K49" s="49"/>
      <c r="L49" s="49"/>
      <c r="M49" s="49"/>
    </row>
    <row r="50" spans="1:13" ht="16.5" customHeight="1" x14ac:dyDescent="0.25">
      <c r="A50" s="163" t="s">
        <v>139</v>
      </c>
      <c r="B50" s="164"/>
      <c r="C50" s="165"/>
      <c r="D50" s="93" t="s">
        <v>127</v>
      </c>
      <c r="E50" s="126">
        <v>43405</v>
      </c>
      <c r="F50" s="30" t="s">
        <v>140</v>
      </c>
      <c r="G50" s="72">
        <v>578.03</v>
      </c>
      <c r="I50" s="78"/>
      <c r="J50" s="88"/>
      <c r="K50" s="49"/>
      <c r="L50" s="49"/>
      <c r="M50" s="49"/>
    </row>
    <row r="51" spans="1:13" ht="24" customHeight="1" x14ac:dyDescent="0.25">
      <c r="A51" s="163" t="s">
        <v>141</v>
      </c>
      <c r="B51" s="164"/>
      <c r="C51" s="165"/>
      <c r="D51" s="125" t="s">
        <v>142</v>
      </c>
      <c r="E51" s="126">
        <v>43435</v>
      </c>
      <c r="F51" s="30">
        <v>1</v>
      </c>
      <c r="G51" s="72">
        <v>0.57999999999999996</v>
      </c>
      <c r="I51" s="78"/>
      <c r="J51" s="88"/>
      <c r="K51" s="49"/>
      <c r="L51" s="49"/>
      <c r="M51" s="49"/>
    </row>
    <row r="52" spans="1:13" s="4" customFormat="1" ht="13.5" customHeight="1" x14ac:dyDescent="0.25">
      <c r="A52" s="94" t="s">
        <v>7</v>
      </c>
      <c r="B52" s="95"/>
      <c r="C52" s="90"/>
      <c r="D52" s="91"/>
      <c r="E52" s="46"/>
      <c r="F52" s="47"/>
      <c r="G52" s="48">
        <f>SUM(G49:G51)</f>
        <v>648.37</v>
      </c>
    </row>
    <row r="53" spans="1:13" s="4" customFormat="1" ht="13.5" customHeight="1" x14ac:dyDescent="0.25">
      <c r="A53" s="79"/>
      <c r="B53" s="80"/>
      <c r="C53" s="80"/>
      <c r="D53" s="80"/>
      <c r="E53" s="81"/>
      <c r="F53" s="82"/>
      <c r="G53" s="83"/>
    </row>
    <row r="54" spans="1:13" x14ac:dyDescent="0.25">
      <c r="A54" s="21" t="s">
        <v>42</v>
      </c>
      <c r="D54" s="22"/>
      <c r="E54" s="22"/>
      <c r="F54" s="22"/>
      <c r="G54" s="22"/>
    </row>
    <row r="55" spans="1:13" x14ac:dyDescent="0.25">
      <c r="A55" s="21" t="s">
        <v>43</v>
      </c>
      <c r="D55" s="22"/>
      <c r="E55" s="22"/>
      <c r="F55" s="22"/>
      <c r="G55" s="22"/>
    </row>
    <row r="56" spans="1:13" ht="23.25" customHeight="1" x14ac:dyDescent="0.25">
      <c r="A56" s="170" t="s">
        <v>54</v>
      </c>
      <c r="B56" s="148"/>
      <c r="C56" s="148"/>
      <c r="D56" s="148"/>
      <c r="E56" s="130"/>
      <c r="F56" s="32" t="s">
        <v>51</v>
      </c>
      <c r="G56" s="31" t="s">
        <v>53</v>
      </c>
    </row>
    <row r="57" spans="1:13" x14ac:dyDescent="0.25">
      <c r="A57" s="170" t="s">
        <v>68</v>
      </c>
      <c r="B57" s="148"/>
      <c r="C57" s="148"/>
      <c r="D57" s="148"/>
      <c r="E57" s="130"/>
      <c r="F57" s="30"/>
      <c r="G57" s="30">
        <v>0</v>
      </c>
    </row>
    <row r="58" spans="1:13" x14ac:dyDescent="0.25">
      <c r="A58" s="22"/>
      <c r="D58" s="22"/>
      <c r="E58" s="22"/>
      <c r="F58" s="22"/>
      <c r="G58" s="22"/>
    </row>
    <row r="59" spans="1:13" ht="52.5" customHeight="1" x14ac:dyDescent="0.25"/>
    <row r="60" spans="1:13" x14ac:dyDescent="0.25">
      <c r="A60" s="21" t="s">
        <v>101</v>
      </c>
      <c r="E60" s="33"/>
      <c r="F60" s="73"/>
      <c r="G60" s="33"/>
    </row>
    <row r="61" spans="1:13" x14ac:dyDescent="0.25">
      <c r="A61" s="21" t="s">
        <v>134</v>
      </c>
      <c r="B61" s="74"/>
      <c r="C61" s="75"/>
      <c r="D61" s="21"/>
      <c r="E61" s="33"/>
      <c r="F61" s="73"/>
      <c r="G61" s="33"/>
    </row>
    <row r="62" spans="1:13" ht="57.75" customHeight="1" x14ac:dyDescent="0.25">
      <c r="A62" s="169" t="s">
        <v>143</v>
      </c>
      <c r="B62" s="169"/>
      <c r="C62" s="169"/>
      <c r="D62" s="169"/>
      <c r="E62" s="169"/>
      <c r="F62" s="169"/>
      <c r="G62" s="169"/>
      <c r="H62" s="169"/>
    </row>
    <row r="66" spans="1:6" x14ac:dyDescent="0.25">
      <c r="A66" s="4" t="s">
        <v>69</v>
      </c>
      <c r="B66" s="43"/>
      <c r="C66" s="44"/>
      <c r="D66" s="4"/>
      <c r="E66" s="4" t="s">
        <v>70</v>
      </c>
      <c r="F66" s="4"/>
    </row>
    <row r="67" spans="1:6" x14ac:dyDescent="0.25">
      <c r="A67" s="4" t="s">
        <v>71</v>
      </c>
      <c r="B67" s="43"/>
      <c r="C67" s="44"/>
      <c r="D67" s="4"/>
      <c r="E67" s="4"/>
      <c r="F67" s="4"/>
    </row>
    <row r="68" spans="1:6" x14ac:dyDescent="0.25">
      <c r="A68" s="4" t="s">
        <v>120</v>
      </c>
      <c r="B68" s="43"/>
      <c r="C68" s="44"/>
      <c r="D68" s="4"/>
      <c r="E68" s="4"/>
      <c r="F68" s="4"/>
    </row>
    <row r="70" spans="1:6" x14ac:dyDescent="0.25">
      <c r="A70" s="22" t="s">
        <v>72</v>
      </c>
      <c r="B70" s="84"/>
    </row>
    <row r="71" spans="1:6" x14ac:dyDescent="0.25">
      <c r="A71" s="22" t="s">
        <v>73</v>
      </c>
      <c r="B71" s="84"/>
      <c r="C71" s="42" t="s">
        <v>24</v>
      </c>
    </row>
    <row r="72" spans="1:6" x14ac:dyDescent="0.25">
      <c r="A72" s="22" t="s">
        <v>74</v>
      </c>
      <c r="B72" s="84"/>
      <c r="C72" s="42" t="s">
        <v>75</v>
      </c>
    </row>
    <row r="73" spans="1:6" x14ac:dyDescent="0.25">
      <c r="A73" s="22" t="s">
        <v>76</v>
      </c>
      <c r="B73" s="84"/>
      <c r="C73" s="42" t="s">
        <v>77</v>
      </c>
    </row>
  </sheetData>
  <mergeCells count="36">
    <mergeCell ref="A62:H62"/>
    <mergeCell ref="A56:E56"/>
    <mergeCell ref="A57:E57"/>
    <mergeCell ref="A7:B7"/>
    <mergeCell ref="A8:B8"/>
    <mergeCell ref="A10:B10"/>
    <mergeCell ref="A11:H11"/>
    <mergeCell ref="A12:B12"/>
    <mergeCell ref="A23:B23"/>
    <mergeCell ref="A49:C49"/>
    <mergeCell ref="A51:C51"/>
    <mergeCell ref="A25:B25"/>
    <mergeCell ref="A27:B27"/>
    <mergeCell ref="A39:B39"/>
    <mergeCell ref="A45:H45"/>
    <mergeCell ref="A48:C48"/>
    <mergeCell ref="A50:C50"/>
    <mergeCell ref="A3:B3"/>
    <mergeCell ref="A6:H6"/>
    <mergeCell ref="A42:B42"/>
    <mergeCell ref="A4:B4"/>
    <mergeCell ref="A5:B5"/>
    <mergeCell ref="A43:B43"/>
    <mergeCell ref="A44:B44"/>
    <mergeCell ref="A41:B41"/>
    <mergeCell ref="A14:B14"/>
    <mergeCell ref="A15:B15"/>
    <mergeCell ref="A17:B17"/>
    <mergeCell ref="A18:B18"/>
    <mergeCell ref="A20:B20"/>
    <mergeCell ref="A29:B29"/>
    <mergeCell ref="A31:B31"/>
    <mergeCell ref="A32:B32"/>
    <mergeCell ref="A33:B33"/>
    <mergeCell ref="A34:B34"/>
    <mergeCell ref="A37:B37"/>
  </mergeCells>
  <pageMargins left="0.7" right="0.7" top="0.75" bottom="0.75" header="0.3" footer="0.3"/>
  <pageSetup paperSize="9" scale="3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2019-02-20T00:43:59Z</cp:lastPrinted>
  <dcterms:created xsi:type="dcterms:W3CDTF">2013-02-18T04:38:06Z</dcterms:created>
  <dcterms:modified xsi:type="dcterms:W3CDTF">2019-02-24T22:22:21Z</dcterms:modified>
</cp:coreProperties>
</file>