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0" i="8"/>
  <c r="F7"/>
  <c r="E20"/>
  <c r="E7"/>
  <c r="H7"/>
  <c r="H29"/>
  <c r="H30"/>
  <c r="H31"/>
  <c r="H32"/>
  <c r="H27"/>
  <c r="F38"/>
  <c r="E38"/>
  <c r="G38"/>
  <c r="H38"/>
  <c r="H44"/>
  <c r="G7"/>
  <c r="F26"/>
  <c r="G26"/>
  <c r="G24"/>
  <c r="G27"/>
  <c r="G33"/>
  <c r="F27"/>
  <c r="F33"/>
  <c r="E27"/>
  <c r="E33"/>
  <c r="G39"/>
  <c r="G52"/>
  <c r="H37"/>
  <c r="H24"/>
  <c r="H43"/>
  <c r="H35"/>
  <c r="H42"/>
  <c r="E39"/>
  <c r="D2"/>
  <c r="D41"/>
  <c r="G40"/>
  <c r="F39"/>
  <c r="F40"/>
  <c r="E40"/>
  <c r="F16"/>
  <c r="E16"/>
  <c r="D16"/>
  <c r="H16"/>
  <c r="H36"/>
  <c r="H41"/>
  <c r="G20"/>
  <c r="G17"/>
  <c r="G14"/>
  <c r="G11"/>
  <c r="F25"/>
  <c r="E26"/>
  <c r="E25"/>
  <c r="C26"/>
  <c r="C25"/>
  <c r="C22"/>
  <c r="C21"/>
  <c r="C16"/>
  <c r="C15"/>
  <c r="H26"/>
  <c r="H25"/>
  <c r="E22"/>
  <c r="F22"/>
  <c r="D22"/>
  <c r="H22"/>
  <c r="E21"/>
  <c r="F21"/>
  <c r="D21"/>
  <c r="H21"/>
  <c r="H20"/>
  <c r="G22"/>
  <c r="G21"/>
  <c r="F19"/>
  <c r="E19"/>
  <c r="D19"/>
  <c r="H19"/>
  <c r="F18"/>
  <c r="E18"/>
  <c r="D18"/>
  <c r="H18"/>
  <c r="H17"/>
  <c r="G19"/>
  <c r="G18"/>
  <c r="F15"/>
  <c r="E15"/>
  <c r="D15"/>
  <c r="H15"/>
  <c r="H14"/>
  <c r="G16"/>
  <c r="G15"/>
  <c r="F13"/>
  <c r="E13"/>
  <c r="D13"/>
  <c r="H13"/>
  <c r="F12"/>
  <c r="E12"/>
  <c r="D12"/>
  <c r="H12"/>
  <c r="H11"/>
  <c r="G13"/>
  <c r="G12"/>
  <c r="F9"/>
  <c r="E9"/>
  <c r="D9"/>
  <c r="H9"/>
  <c r="F8"/>
  <c r="E8"/>
  <c r="D8"/>
  <c r="H8"/>
  <c r="G9"/>
  <c r="G8"/>
  <c r="C19"/>
  <c r="C18"/>
  <c r="C13"/>
  <c r="C12"/>
  <c r="C9"/>
  <c r="C8"/>
</calcChain>
</file>

<file path=xl/comments1.xml><?xml version="1.0" encoding="utf-8"?>
<comments xmlns="http://schemas.openxmlformats.org/spreadsheetml/2006/main">
  <authors>
    <author>Finans</author>
  </authors>
  <commentLis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Сбербанк
Мамонтова
Рахманенко
Спорт Центр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ремонт мягкой кровли аэрокассы</t>
        </r>
      </text>
    </comment>
  </commentList>
</comments>
</file>

<file path=xl/sharedStrings.xml><?xml version="1.0" encoding="utf-8"?>
<sst xmlns="http://schemas.openxmlformats.org/spreadsheetml/2006/main" count="177" uniqueCount="157">
  <si>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</si>
  <si>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</si>
  <si>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</si>
  <si>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</si>
  <si>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</si>
  <si>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</si>
  <si>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</si>
  <si>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</si>
  <si>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</si>
  <si>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</si>
  <si>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</si>
  <si>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</si>
  <si>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</si>
  <si>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</si>
  <si>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</si>
  <si>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</si>
  <si>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</si>
  <si>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</si>
  <si>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</si>
  <si>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</si>
  <si>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</si>
  <si>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</si>
  <si>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</si>
  <si>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</si>
  <si>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</si>
  <si>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</si>
  <si>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</si>
  <si>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</si>
  <si>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</si>
  <si>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</si>
  <si>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</si>
  <si>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</si>
  <si>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</si>
  <si>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</si>
  <si>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</si>
  <si>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</si>
  <si>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</si>
  <si>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</si>
  <si>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</si>
  <si>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</si>
  <si>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</si>
  <si>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</si>
  <si>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</si>
  <si>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</si>
  <si>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</si>
  <si>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</si>
  <si>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</si>
  <si>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</si>
  <si>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</si>
  <si>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</si>
  <si>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</si>
  <si>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</si>
  <si>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</si>
  <si>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</si>
  <si>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</si>
  <si>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</si>
  <si>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</si>
  <si>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</si>
  <si>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</si>
  <si>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</si>
  <si>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</si>
  <si>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</si>
  <si>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</si>
  <si>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</si>
  <si>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</si>
  <si>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</si>
  <si>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</si>
  <si>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</si>
  <si>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</si>
  <si>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</si>
  <si>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</si>
  <si>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</si>
  <si>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</si>
  <si>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</si>
  <si>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</si>
  <si>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</si>
  <si>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</si>
  <si>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</si>
  <si>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</si>
  <si>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</si>
  <si>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</si>
  <si>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</si>
  <si>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</si>
  <si>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</si>
  <si>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</si>
  <si>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</si>
  <si>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</si>
  <si>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3.Капитальный ремонт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</si>
  <si>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</si>
  <si>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</si>
  <si>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</si>
  <si>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ООО "Чистый двор"</t>
  </si>
  <si>
    <t>ООО "Эра"</t>
  </si>
  <si>
    <t>ул. Тунгусская, 8</t>
  </si>
  <si>
    <t>2-265-897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</si>
  <si>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</si>
  <si>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</si>
  <si>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</si>
  <si>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>Светланская, 143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</si>
  <si>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</si>
  <si>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</si>
  <si>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</si>
  <si>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</si>
  <si>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</si>
  <si>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</si>
  <si>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</si>
  <si>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</si>
  <si>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</si>
  <si>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</si>
  <si>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</si>
  <si>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</si>
  <si>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</si>
  <si>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</si>
  <si>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</si>
  <si>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143 по ул.Светланская</t>
  </si>
  <si>
    <t>4 329,76 м2</t>
  </si>
  <si>
    <t>899,0  м2</t>
  </si>
  <si>
    <t>01.02.2008 г.</t>
  </si>
  <si>
    <t>Ленинского района"</t>
  </si>
  <si>
    <t>Количество проживающих</t>
  </si>
  <si>
    <t>ИТОГО ПО ДОМУ:</t>
  </si>
  <si>
    <t>ПРОЧИЕ УСЛУГИ: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</si>
  <si>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</si>
  <si>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ПРОЧИМ УСЛУГАМ: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</si>
  <si>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</si>
  <si>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</si>
  <si>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</si>
  <si>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</si>
  <si>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</si>
  <si>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ООО Эра</t>
  </si>
  <si>
    <t>ООО " Восток Мегаполис"</t>
  </si>
  <si>
    <t>417,0 м2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</si>
  <si>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</si>
  <si>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</si>
  <si>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</si>
  <si>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</si>
  <si>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</si>
  <si>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</si>
  <si>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</si>
  <si>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</si>
  <si>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</si>
  <si>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</si>
  <si>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</si>
  <si>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</si>
  <si>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</si>
  <si>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20 м2</t>
  </si>
  <si>
    <t>октябрь</t>
  </si>
  <si>
    <t>сентябрь</t>
  </si>
  <si>
    <t>165 м2</t>
  </si>
  <si>
    <t>ООО ТСГ</t>
  </si>
  <si>
    <t>Ремонт системы отопления</t>
  </si>
  <si>
    <t>декабрь</t>
  </si>
  <si>
    <t>1 шт.</t>
  </si>
  <si>
    <t>Аварийный ремонт мягкой кровли кв.30,90</t>
  </si>
  <si>
    <t>Аварийный ремонт мягкой кровли (аварийный аэрокассы) ср-ва арендаторов</t>
  </si>
  <si>
    <t>Предложение Управляющей компании:  ремонт электропроводки в местах общего пользования; косметический ремонт подъездов. Собственникам необходимо предоставить протокол общего собрания о согласии проведения указанных работ, либо принять собственное решение, для формирования плана текущего ремонта по дому № 143 по ул. Светланской на 2018 год.</t>
  </si>
  <si>
    <t xml:space="preserve">ИСХ  345 / 02       от   "   20    "   февраля 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</si>
</sst>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9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opLeftCell="A37" workbookViewId="0">
      <selection activeCell="E7" sqref="E7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114</v>
      </c>
    </row>
    <row r="4" spans="1:4" ht="14.25" customHeight="1">
      <c r="A4" s="22" t="s">
        <v>156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95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96</v>
      </c>
      <c r="D8" s="10"/>
    </row>
    <row r="9" spans="1:4" s="3" customFormat="1" ht="12" customHeight="1">
      <c r="A9" s="13" t="s">
        <v>1</v>
      </c>
      <c r="B9" s="14" t="s">
        <v>11</v>
      </c>
      <c r="C9" s="130" t="s">
        <v>12</v>
      </c>
      <c r="D9" s="131"/>
    </row>
    <row r="10" spans="1:4" s="3" customFormat="1" ht="24" customHeight="1">
      <c r="A10" s="13" t="s">
        <v>2</v>
      </c>
      <c r="B10" s="15" t="s">
        <v>13</v>
      </c>
      <c r="C10" s="132" t="s">
        <v>97</v>
      </c>
      <c r="D10" s="133"/>
    </row>
    <row r="11" spans="1:4" s="3" customFormat="1" ht="15" customHeight="1">
      <c r="A11" s="13" t="s">
        <v>3</v>
      </c>
      <c r="B11" s="14" t="s">
        <v>14</v>
      </c>
      <c r="C11" s="130" t="s">
        <v>15</v>
      </c>
      <c r="D11" s="131"/>
    </row>
    <row r="12" spans="1:4" s="3" customFormat="1" ht="16.5" customHeight="1">
      <c r="A12" s="137">
        <v>5</v>
      </c>
      <c r="B12" s="137" t="s">
        <v>99</v>
      </c>
      <c r="C12" s="60" t="s">
        <v>100</v>
      </c>
      <c r="D12" s="61" t="s">
        <v>101</v>
      </c>
    </row>
    <row r="13" spans="1:4" s="3" customFormat="1" ht="14.25" customHeight="1">
      <c r="A13" s="137"/>
      <c r="B13" s="137"/>
      <c r="C13" s="60" t="s">
        <v>102</v>
      </c>
      <c r="D13" s="61" t="s">
        <v>103</v>
      </c>
    </row>
    <row r="14" spans="1:4" s="3" customFormat="1">
      <c r="A14" s="137"/>
      <c r="B14" s="137"/>
      <c r="C14" s="60" t="s">
        <v>104</v>
      </c>
      <c r="D14" s="61" t="s">
        <v>105</v>
      </c>
    </row>
    <row r="15" spans="1:4" s="3" customFormat="1" ht="16.5" customHeight="1">
      <c r="A15" s="137"/>
      <c r="B15" s="137"/>
      <c r="C15" s="60" t="s">
        <v>106</v>
      </c>
      <c r="D15" s="61" t="s">
        <v>107</v>
      </c>
    </row>
    <row r="16" spans="1:4" s="3" customFormat="1" ht="16.5" customHeight="1">
      <c r="A16" s="137"/>
      <c r="B16" s="137"/>
      <c r="C16" s="60" t="s">
        <v>108</v>
      </c>
      <c r="D16" s="61" t="s">
        <v>109</v>
      </c>
    </row>
    <row r="17" spans="1:4" s="5" customFormat="1" ht="15.75" customHeight="1">
      <c r="A17" s="137"/>
      <c r="B17" s="137"/>
      <c r="C17" s="60" t="s">
        <v>110</v>
      </c>
      <c r="D17" s="61" t="s">
        <v>111</v>
      </c>
    </row>
    <row r="18" spans="1:4" s="5" customFormat="1" ht="15.75" customHeight="1">
      <c r="A18" s="137"/>
      <c r="B18" s="137"/>
      <c r="C18" s="62" t="s">
        <v>112</v>
      </c>
      <c r="D18" s="61" t="s">
        <v>113</v>
      </c>
    </row>
    <row r="19" spans="1:4" ht="21.75" customHeight="1">
      <c r="A19" s="13" t="s">
        <v>4</v>
      </c>
      <c r="B19" s="14" t="s">
        <v>16</v>
      </c>
      <c r="C19" s="138" t="s">
        <v>86</v>
      </c>
      <c r="D19" s="139"/>
    </row>
    <row r="20" spans="1:4" s="5" customFormat="1" ht="20.25" customHeight="1">
      <c r="A20" s="13" t="s">
        <v>5</v>
      </c>
      <c r="B20" s="14" t="s">
        <v>17</v>
      </c>
      <c r="C20" s="140" t="s">
        <v>51</v>
      </c>
      <c r="D20" s="141"/>
    </row>
    <row r="21" spans="1:4" s="5" customFormat="1" ht="15" customHeight="1">
      <c r="A21" s="13" t="s">
        <v>6</v>
      </c>
      <c r="B21" s="14" t="s">
        <v>18</v>
      </c>
      <c r="C21" s="132" t="s">
        <v>19</v>
      </c>
      <c r="D21" s="142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30" customHeight="1">
      <c r="A26" s="134" t="s">
        <v>26</v>
      </c>
      <c r="B26" s="135"/>
      <c r="C26" s="135"/>
      <c r="D26" s="136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91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92</v>
      </c>
      <c r="C30" s="6" t="s">
        <v>93</v>
      </c>
      <c r="D30" s="6" t="s">
        <v>94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130</v>
      </c>
      <c r="C33" s="6" t="s">
        <v>93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27">
        <v>1974</v>
      </c>
      <c r="D38" s="126"/>
    </row>
    <row r="39" spans="1:4">
      <c r="A39" s="7">
        <v>2</v>
      </c>
      <c r="B39" s="6" t="s">
        <v>33</v>
      </c>
      <c r="C39" s="127">
        <v>5</v>
      </c>
      <c r="D39" s="126"/>
    </row>
    <row r="40" spans="1:4">
      <c r="A40" s="7">
        <v>3</v>
      </c>
      <c r="B40" s="6" t="s">
        <v>34</v>
      </c>
      <c r="C40" s="127">
        <v>6</v>
      </c>
      <c r="D40" s="126"/>
    </row>
    <row r="41" spans="1:4" ht="15" customHeight="1">
      <c r="A41" s="7">
        <v>4</v>
      </c>
      <c r="B41" s="6" t="s">
        <v>32</v>
      </c>
      <c r="C41" s="127" t="s">
        <v>76</v>
      </c>
      <c r="D41" s="126"/>
    </row>
    <row r="42" spans="1:4">
      <c r="A42" s="7">
        <v>5</v>
      </c>
      <c r="B42" s="6" t="s">
        <v>35</v>
      </c>
      <c r="C42" s="127" t="s">
        <v>76</v>
      </c>
      <c r="D42" s="126"/>
    </row>
    <row r="43" spans="1:4">
      <c r="A43" s="7">
        <v>6</v>
      </c>
      <c r="B43" s="6" t="s">
        <v>36</v>
      </c>
      <c r="C43" s="127" t="s">
        <v>115</v>
      </c>
      <c r="D43" s="126"/>
    </row>
    <row r="44" spans="1:4" ht="15" customHeight="1">
      <c r="A44" s="7">
        <v>7</v>
      </c>
      <c r="B44" s="6" t="s">
        <v>37</v>
      </c>
      <c r="C44" s="127" t="s">
        <v>116</v>
      </c>
      <c r="D44" s="126"/>
    </row>
    <row r="45" spans="1:4">
      <c r="A45" s="7">
        <v>8</v>
      </c>
      <c r="B45" s="6" t="s">
        <v>38</v>
      </c>
      <c r="C45" s="127" t="s">
        <v>131</v>
      </c>
      <c r="D45" s="126"/>
    </row>
    <row r="46" spans="1:4">
      <c r="A46" s="7">
        <v>9</v>
      </c>
      <c r="B46" s="6" t="s">
        <v>119</v>
      </c>
      <c r="C46" s="128">
        <v>154</v>
      </c>
      <c r="D46" s="129"/>
    </row>
    <row r="47" spans="1:4">
      <c r="A47" s="7">
        <v>10</v>
      </c>
      <c r="B47" s="6" t="s">
        <v>69</v>
      </c>
      <c r="C47" s="125" t="s">
        <v>117</v>
      </c>
      <c r="D47" s="126"/>
    </row>
    <row r="48" spans="1:4">
      <c r="A48" s="4"/>
    </row>
    <row r="49" spans="1:4">
      <c r="A49" s="4"/>
    </row>
    <row r="51" spans="1:4">
      <c r="A51" s="63"/>
      <c r="B51" s="63"/>
      <c r="C51" s="64"/>
      <c r="D51" s="65"/>
    </row>
    <row r="52" spans="1:4">
      <c r="A52" s="63"/>
      <c r="B52" s="63"/>
      <c r="C52" s="64"/>
      <c r="D52" s="65"/>
    </row>
    <row r="53" spans="1:4">
      <c r="A53" s="63"/>
      <c r="B53" s="63"/>
      <c r="C53" s="64"/>
      <c r="D53" s="65"/>
    </row>
    <row r="54" spans="1:4">
      <c r="A54" s="63"/>
      <c r="B54" s="63"/>
      <c r="C54" s="64"/>
      <c r="D54" s="65"/>
    </row>
    <row r="55" spans="1:4">
      <c r="A55" s="63"/>
      <c r="B55" s="63"/>
      <c r="C55" s="66"/>
      <c r="D55" s="65"/>
    </row>
    <row r="56" spans="1:4">
      <c r="A56" s="63"/>
      <c r="B56" s="63"/>
      <c r="C56" s="67"/>
      <c r="D56" s="65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abSelected="1" topLeftCell="A58" workbookViewId="0">
      <selection activeCell="L13" sqref="L13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3.7109375" customWidth="1"/>
    <col min="8" max="8" width="7.85546875" customWidth="1"/>
  </cols>
  <sheetData>
    <row r="1" spans="1:26" ht="16.5" customHeight="1">
      <c r="A1" s="4" t="s">
        <v>133</v>
      </c>
      <c r="B1"/>
      <c r="C1" s="36"/>
      <c r="D1" s="36"/>
      <c r="G1" s="36"/>
      <c r="H1" s="19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105" customFormat="1" ht="22.5" customHeight="1">
      <c r="A2" s="145" t="s">
        <v>134</v>
      </c>
      <c r="B2" s="145"/>
      <c r="C2" s="98"/>
      <c r="D2" s="99">
        <f>D3+D4</f>
        <v>1513.1299999999999</v>
      </c>
      <c r="E2" s="100"/>
      <c r="F2" s="101"/>
      <c r="G2" s="101"/>
      <c r="H2" s="102"/>
      <c r="I2" s="103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s="105" customFormat="1" ht="16.5" customHeight="1">
      <c r="A3" s="145" t="s">
        <v>124</v>
      </c>
      <c r="B3" s="170"/>
      <c r="C3" s="98"/>
      <c r="D3" s="99">
        <v>1679.36</v>
      </c>
      <c r="E3" s="100"/>
      <c r="F3" s="101"/>
      <c r="G3" s="101"/>
      <c r="H3" s="106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s="105" customFormat="1" ht="14.25" customHeight="1">
      <c r="A4" s="145" t="s">
        <v>125</v>
      </c>
      <c r="B4" s="170"/>
      <c r="C4" s="98"/>
      <c r="D4" s="99">
        <v>-166.23</v>
      </c>
      <c r="E4" s="100"/>
      <c r="F4" s="101"/>
      <c r="G4" s="101"/>
      <c r="H4" s="102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5" customHeight="1">
      <c r="A5" s="146" t="s">
        <v>135</v>
      </c>
      <c r="B5" s="147"/>
      <c r="C5" s="147"/>
      <c r="D5" s="147"/>
      <c r="E5" s="147"/>
      <c r="F5" s="147"/>
      <c r="G5" s="147"/>
      <c r="H5" s="148"/>
      <c r="I5" s="93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56.25" customHeight="1">
      <c r="A6" s="143" t="s">
        <v>57</v>
      </c>
      <c r="B6" s="144"/>
      <c r="C6" s="92" t="s">
        <v>58</v>
      </c>
      <c r="D6" s="29" t="s">
        <v>59</v>
      </c>
      <c r="E6" s="29" t="s">
        <v>60</v>
      </c>
      <c r="F6" s="29" t="s">
        <v>61</v>
      </c>
      <c r="G6" s="37" t="s">
        <v>62</v>
      </c>
      <c r="H6" s="29" t="s">
        <v>63</v>
      </c>
      <c r="I6" s="93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7.25" customHeight="1">
      <c r="A7" s="143" t="s">
        <v>64</v>
      </c>
      <c r="B7" s="149"/>
      <c r="C7" s="42">
        <v>15.12</v>
      </c>
      <c r="D7" s="56">
        <v>-163.51</v>
      </c>
      <c r="E7" s="79">
        <f>E11+E14+E17+E20</f>
        <v>779.93999999999994</v>
      </c>
      <c r="F7" s="79">
        <f>F11+F14+F17+F20</f>
        <v>773.48</v>
      </c>
      <c r="G7" s="79">
        <f>F7</f>
        <v>773.48</v>
      </c>
      <c r="H7" s="68">
        <f>F7-E7+D7</f>
        <v>-169.96999999999991</v>
      </c>
    </row>
    <row r="8" spans="1:26">
      <c r="A8" s="38" t="s">
        <v>65</v>
      </c>
      <c r="B8" s="39"/>
      <c r="C8" s="43">
        <f>C7-C9</f>
        <v>13.607999999999999</v>
      </c>
      <c r="D8" s="48">
        <f>D7-D9</f>
        <v>-147.15899999999999</v>
      </c>
      <c r="E8" s="48">
        <f>E7-E9</f>
        <v>701.94599999999991</v>
      </c>
      <c r="F8" s="48">
        <f>F7-F9</f>
        <v>696.13200000000006</v>
      </c>
      <c r="G8" s="48">
        <f>G7-G9</f>
        <v>696.13200000000006</v>
      </c>
      <c r="H8" s="48">
        <f t="shared" ref="H8:H9" si="0">F8-E8+D8</f>
        <v>-152.97299999999984</v>
      </c>
      <c r="J8" s="69"/>
    </row>
    <row r="9" spans="1:26">
      <c r="A9" s="150" t="s">
        <v>66</v>
      </c>
      <c r="B9" s="151"/>
      <c r="C9" s="43">
        <f>C7*10%</f>
        <v>1.512</v>
      </c>
      <c r="D9" s="48">
        <f>D7*10%</f>
        <v>-16.350999999999999</v>
      </c>
      <c r="E9" s="48">
        <f>E7*10%</f>
        <v>77.994</v>
      </c>
      <c r="F9" s="48">
        <f>F7*10%</f>
        <v>77.348000000000013</v>
      </c>
      <c r="G9" s="48">
        <f>G7*10%</f>
        <v>77.348000000000013</v>
      </c>
      <c r="H9" s="48">
        <f t="shared" si="0"/>
        <v>-16.996999999999986</v>
      </c>
      <c r="J9" s="69"/>
    </row>
    <row r="10" spans="1:26" ht="12.75" customHeight="1">
      <c r="A10" s="152" t="s">
        <v>67</v>
      </c>
      <c r="B10" s="153"/>
      <c r="C10" s="153"/>
      <c r="D10" s="153"/>
      <c r="E10" s="153"/>
      <c r="F10" s="153"/>
      <c r="G10" s="153"/>
      <c r="H10" s="149"/>
      <c r="J10" s="70"/>
    </row>
    <row r="11" spans="1:26">
      <c r="A11" s="154" t="s">
        <v>48</v>
      </c>
      <c r="B11" s="155"/>
      <c r="C11" s="42">
        <v>5.65</v>
      </c>
      <c r="D11" s="80">
        <v>-61.73</v>
      </c>
      <c r="E11" s="80">
        <v>291.45</v>
      </c>
      <c r="F11" s="80">
        <v>289.02999999999997</v>
      </c>
      <c r="G11" s="80">
        <f>F11</f>
        <v>289.02999999999997</v>
      </c>
      <c r="H11" s="48">
        <f>F11-E11+D11</f>
        <v>-64.150000000000006</v>
      </c>
    </row>
    <row r="12" spans="1:26">
      <c r="A12" s="38" t="s">
        <v>65</v>
      </c>
      <c r="B12" s="39"/>
      <c r="C12" s="43">
        <f>C11-C13</f>
        <v>5.085</v>
      </c>
      <c r="D12" s="48">
        <f>D11-D13</f>
        <v>-55.556999999999995</v>
      </c>
      <c r="E12" s="48">
        <f>E11-E13</f>
        <v>262.30500000000001</v>
      </c>
      <c r="F12" s="48">
        <f>F11-F13</f>
        <v>260.12699999999995</v>
      </c>
      <c r="G12" s="48">
        <f>G11-G13</f>
        <v>260.12699999999995</v>
      </c>
      <c r="H12" s="48">
        <f t="shared" ref="H12:H22" si="1">F12-E12+D12</f>
        <v>-57.735000000000049</v>
      </c>
    </row>
    <row r="13" spans="1:26">
      <c r="A13" s="150" t="s">
        <v>66</v>
      </c>
      <c r="B13" s="151"/>
      <c r="C13" s="43">
        <f>C11*10%</f>
        <v>0.56500000000000006</v>
      </c>
      <c r="D13" s="48">
        <f>D11*10%</f>
        <v>-6.173</v>
      </c>
      <c r="E13" s="48">
        <f>E11*10%</f>
        <v>29.145</v>
      </c>
      <c r="F13" s="48">
        <f>F11*10%</f>
        <v>28.902999999999999</v>
      </c>
      <c r="G13" s="48">
        <f>G11*10%</f>
        <v>28.902999999999999</v>
      </c>
      <c r="H13" s="48">
        <f t="shared" si="1"/>
        <v>-6.4150000000000009</v>
      </c>
    </row>
    <row r="14" spans="1:26" ht="23.25" customHeight="1">
      <c r="A14" s="154" t="s">
        <v>41</v>
      </c>
      <c r="B14" s="155"/>
      <c r="C14" s="42">
        <v>3.45</v>
      </c>
      <c r="D14" s="80">
        <v>-37.6</v>
      </c>
      <c r="E14" s="80">
        <v>177.96</v>
      </c>
      <c r="F14" s="80">
        <v>176.49</v>
      </c>
      <c r="G14" s="80">
        <f>F14</f>
        <v>176.49</v>
      </c>
      <c r="H14" s="48">
        <f t="shared" si="1"/>
        <v>-39.07</v>
      </c>
    </row>
    <row r="15" spans="1:26">
      <c r="A15" s="38" t="s">
        <v>65</v>
      </c>
      <c r="B15" s="39"/>
      <c r="C15" s="43">
        <f>C14-C16</f>
        <v>3.105</v>
      </c>
      <c r="D15" s="48">
        <f>D14-D16</f>
        <v>-33.840000000000003</v>
      </c>
      <c r="E15" s="48">
        <f>E14-E16</f>
        <v>160.16400000000002</v>
      </c>
      <c r="F15" s="48">
        <f>F14-F16</f>
        <v>158.84100000000001</v>
      </c>
      <c r="G15" s="48">
        <f>G14-G16</f>
        <v>158.84100000000001</v>
      </c>
      <c r="H15" s="48">
        <f t="shared" si="1"/>
        <v>-35.163000000000011</v>
      </c>
    </row>
    <row r="16" spans="1:26" ht="15" customHeight="1">
      <c r="A16" s="150" t="s">
        <v>66</v>
      </c>
      <c r="B16" s="151"/>
      <c r="C16" s="43">
        <f>C14*10%</f>
        <v>0.34500000000000003</v>
      </c>
      <c r="D16" s="48">
        <f>D14*10%</f>
        <v>-3.7600000000000002</v>
      </c>
      <c r="E16" s="48">
        <f>E14*10%</f>
        <v>17.796000000000003</v>
      </c>
      <c r="F16" s="48">
        <f>F14*10%</f>
        <v>17.649000000000001</v>
      </c>
      <c r="G16" s="48">
        <f>G14*10%</f>
        <v>17.649000000000001</v>
      </c>
      <c r="H16" s="48">
        <f t="shared" si="1"/>
        <v>-3.9070000000000022</v>
      </c>
    </row>
    <row r="17" spans="1:8" ht="12" customHeight="1">
      <c r="A17" s="154" t="s">
        <v>49</v>
      </c>
      <c r="B17" s="155"/>
      <c r="C17" s="41">
        <v>2.37</v>
      </c>
      <c r="D17" s="80">
        <v>-25.81</v>
      </c>
      <c r="E17" s="80">
        <v>122.25</v>
      </c>
      <c r="F17" s="80">
        <v>121.24</v>
      </c>
      <c r="G17" s="80">
        <f>F17</f>
        <v>121.24</v>
      </c>
      <c r="H17" s="48">
        <f t="shared" si="1"/>
        <v>-26.820000000000004</v>
      </c>
    </row>
    <row r="18" spans="1:8" ht="13.5" customHeight="1">
      <c r="A18" s="38" t="s">
        <v>65</v>
      </c>
      <c r="B18" s="39"/>
      <c r="C18" s="43">
        <f>C17-C19</f>
        <v>2.133</v>
      </c>
      <c r="D18" s="48">
        <f>D17-D19</f>
        <v>-23.228999999999999</v>
      </c>
      <c r="E18" s="48">
        <f>E17-E19</f>
        <v>110.02500000000001</v>
      </c>
      <c r="F18" s="48">
        <f>F17-F19</f>
        <v>109.116</v>
      </c>
      <c r="G18" s="48">
        <f>G17-G19</f>
        <v>109.116</v>
      </c>
      <c r="H18" s="48">
        <f t="shared" si="1"/>
        <v>-24.138000000000005</v>
      </c>
    </row>
    <row r="19" spans="1:8" ht="12.75" customHeight="1">
      <c r="A19" s="150" t="s">
        <v>66</v>
      </c>
      <c r="B19" s="151"/>
      <c r="C19" s="43">
        <f>C17*10%</f>
        <v>0.23700000000000002</v>
      </c>
      <c r="D19" s="48">
        <f>D17*10%</f>
        <v>-2.581</v>
      </c>
      <c r="E19" s="48">
        <f>E17*10%</f>
        <v>12.225000000000001</v>
      </c>
      <c r="F19" s="48">
        <f>F17*10%</f>
        <v>12.124000000000001</v>
      </c>
      <c r="G19" s="48">
        <f>G17*10%</f>
        <v>12.124000000000001</v>
      </c>
      <c r="H19" s="48">
        <f t="shared" si="1"/>
        <v>-2.6820000000000008</v>
      </c>
    </row>
    <row r="20" spans="1:8" ht="14.25" customHeight="1">
      <c r="A20" s="11" t="s">
        <v>89</v>
      </c>
      <c r="B20" s="40"/>
      <c r="C20" s="44">
        <v>3.65</v>
      </c>
      <c r="D20" s="48">
        <v>-38.369999999999997</v>
      </c>
      <c r="E20" s="48">
        <f>155.27+22.7+5.67+4.64</f>
        <v>188.27999999999997</v>
      </c>
      <c r="F20" s="48">
        <f>22.51+5.63+4.6+153.98</f>
        <v>186.72</v>
      </c>
      <c r="G20" s="48">
        <f>F20</f>
        <v>186.72</v>
      </c>
      <c r="H20" s="48">
        <f t="shared" si="1"/>
        <v>-39.929999999999971</v>
      </c>
    </row>
    <row r="21" spans="1:8" ht="14.25" customHeight="1">
      <c r="A21" s="38" t="s">
        <v>65</v>
      </c>
      <c r="B21" s="39"/>
      <c r="C21" s="43">
        <f>C20-C22</f>
        <v>3.2850000000000001</v>
      </c>
      <c r="D21" s="48">
        <f>D20-D22</f>
        <v>-34.533000000000001</v>
      </c>
      <c r="E21" s="48">
        <f>E20-E22</f>
        <v>169.45199999999997</v>
      </c>
      <c r="F21" s="48">
        <f>F20-F22</f>
        <v>168.048</v>
      </c>
      <c r="G21" s="48">
        <f>G20-G22</f>
        <v>168.048</v>
      </c>
      <c r="H21" s="48">
        <f t="shared" si="1"/>
        <v>-35.936999999999969</v>
      </c>
    </row>
    <row r="22" spans="1:8">
      <c r="A22" s="150" t="s">
        <v>66</v>
      </c>
      <c r="B22" s="151"/>
      <c r="C22" s="43">
        <f>C20*10%</f>
        <v>0.36499999999999999</v>
      </c>
      <c r="D22" s="48">
        <f>D20*10%</f>
        <v>-3.8369999999999997</v>
      </c>
      <c r="E22" s="48">
        <f>E20*10%</f>
        <v>18.827999999999999</v>
      </c>
      <c r="F22" s="48">
        <f>F20*10%</f>
        <v>18.672000000000001</v>
      </c>
      <c r="G22" s="48">
        <f>G20*10%</f>
        <v>18.672000000000001</v>
      </c>
      <c r="H22" s="48">
        <f t="shared" si="1"/>
        <v>-3.9929999999999986</v>
      </c>
    </row>
    <row r="23" spans="1:8" s="105" customFormat="1" ht="6" customHeight="1">
      <c r="A23" s="107"/>
      <c r="B23" s="108"/>
      <c r="C23" s="109"/>
      <c r="D23" s="110"/>
      <c r="E23" s="109"/>
      <c r="F23" s="109"/>
      <c r="G23" s="111"/>
      <c r="H23" s="112"/>
    </row>
    <row r="24" spans="1:8" ht="11.25" customHeight="1">
      <c r="A24" s="143" t="s">
        <v>42</v>
      </c>
      <c r="B24" s="149"/>
      <c r="C24" s="44">
        <v>5.29</v>
      </c>
      <c r="D24" s="68">
        <v>1466.12</v>
      </c>
      <c r="E24" s="68">
        <v>272.88</v>
      </c>
      <c r="F24" s="68">
        <v>270.61</v>
      </c>
      <c r="G24" s="77">
        <f>G25+G26</f>
        <v>50.931000000000004</v>
      </c>
      <c r="H24" s="68">
        <f>F24-E24-G24+D24+F24</f>
        <v>1683.529</v>
      </c>
    </row>
    <row r="25" spans="1:8" ht="12.75" customHeight="1">
      <c r="A25" s="75" t="s">
        <v>68</v>
      </c>
      <c r="B25" s="76"/>
      <c r="C25" s="44">
        <f>C24-C26</f>
        <v>4.7610000000000001</v>
      </c>
      <c r="D25" s="68">
        <v>1465.53</v>
      </c>
      <c r="E25" s="68">
        <f>E24-E26</f>
        <v>245.59199999999998</v>
      </c>
      <c r="F25" s="68">
        <f>F24-F26</f>
        <v>243.54900000000001</v>
      </c>
      <c r="G25" s="78">
        <v>23.87</v>
      </c>
      <c r="H25" s="68">
        <f t="shared" ref="H25:H26" si="2">F25-E25-G25+D25+F25</f>
        <v>1683.1659999999999</v>
      </c>
    </row>
    <row r="26" spans="1:8" ht="12.75" customHeight="1">
      <c r="A26" s="150" t="s">
        <v>66</v>
      </c>
      <c r="B26" s="151"/>
      <c r="C26" s="43">
        <f>C24*10%</f>
        <v>0.52900000000000003</v>
      </c>
      <c r="D26" s="48">
        <v>0.59</v>
      </c>
      <c r="E26" s="48">
        <f>E24*10%</f>
        <v>27.288</v>
      </c>
      <c r="F26" s="48">
        <f>F24*10%</f>
        <v>27.061000000000003</v>
      </c>
      <c r="G26" s="48">
        <f>F26</f>
        <v>27.061000000000003</v>
      </c>
      <c r="H26" s="48">
        <f t="shared" si="2"/>
        <v>0.3630000000000031</v>
      </c>
    </row>
    <row r="27" spans="1:8" s="4" customFormat="1" ht="12.75" customHeight="1">
      <c r="A27" s="161" t="s">
        <v>139</v>
      </c>
      <c r="B27" s="162"/>
      <c r="C27" s="101"/>
      <c r="D27" s="100">
        <v>0</v>
      </c>
      <c r="E27" s="101">
        <f>E29+E30+E31+E32</f>
        <v>45.26</v>
      </c>
      <c r="F27" s="101">
        <f>F29+F30+F31+F32</f>
        <v>41.129999999999995</v>
      </c>
      <c r="G27" s="124">
        <f>G29+G30+G31+G32</f>
        <v>41.129999999999995</v>
      </c>
      <c r="H27" s="100">
        <f>H29+H30+H31+H32</f>
        <v>-4.13</v>
      </c>
    </row>
    <row r="28" spans="1:8" ht="12.75" customHeight="1">
      <c r="A28" s="123" t="s">
        <v>140</v>
      </c>
      <c r="B28" s="108"/>
      <c r="C28" s="109"/>
      <c r="D28" s="112">
        <v>0</v>
      </c>
      <c r="E28" s="109"/>
      <c r="F28" s="109"/>
      <c r="G28" s="122"/>
      <c r="H28" s="100"/>
    </row>
    <row r="29" spans="1:8" ht="12.75" customHeight="1">
      <c r="A29" s="163" t="s">
        <v>141</v>
      </c>
      <c r="B29" s="164"/>
      <c r="C29" s="109"/>
      <c r="D29" s="112">
        <v>0</v>
      </c>
      <c r="E29" s="109">
        <v>2.62</v>
      </c>
      <c r="F29" s="109">
        <v>2.35</v>
      </c>
      <c r="G29" s="122">
        <v>2.35</v>
      </c>
      <c r="H29" s="48">
        <f t="shared" ref="H29:H32" si="3">F29-E29-G29+D29+F29</f>
        <v>-0.27</v>
      </c>
    </row>
    <row r="30" spans="1:8" ht="12.75" customHeight="1">
      <c r="A30" s="163" t="s">
        <v>142</v>
      </c>
      <c r="B30" s="164"/>
      <c r="C30" s="109"/>
      <c r="D30" s="112">
        <v>0</v>
      </c>
      <c r="E30" s="109">
        <v>11.02</v>
      </c>
      <c r="F30" s="109">
        <v>9.86</v>
      </c>
      <c r="G30" s="122">
        <v>9.86</v>
      </c>
      <c r="H30" s="48">
        <f t="shared" si="3"/>
        <v>-1.1600000000000001</v>
      </c>
    </row>
    <row r="31" spans="1:8" ht="12.75" customHeight="1">
      <c r="A31" s="163" t="s">
        <v>143</v>
      </c>
      <c r="B31" s="164"/>
      <c r="C31" s="109"/>
      <c r="D31" s="112">
        <v>0</v>
      </c>
      <c r="E31" s="109">
        <v>30.29</v>
      </c>
      <c r="F31" s="109">
        <v>27.77</v>
      </c>
      <c r="G31" s="122">
        <v>27.77</v>
      </c>
      <c r="H31" s="48">
        <f t="shared" si="3"/>
        <v>-2.5199999999999996</v>
      </c>
    </row>
    <row r="32" spans="1:8" ht="12.75" customHeight="1">
      <c r="A32" s="163" t="s">
        <v>144</v>
      </c>
      <c r="B32" s="164"/>
      <c r="C32" s="109"/>
      <c r="D32" s="112">
        <v>0</v>
      </c>
      <c r="E32" s="109">
        <v>1.33</v>
      </c>
      <c r="F32" s="109">
        <v>1.1499999999999999</v>
      </c>
      <c r="G32" s="122">
        <v>1.1499999999999999</v>
      </c>
      <c r="H32" s="48">
        <f t="shared" si="3"/>
        <v>-0.18000000000000016</v>
      </c>
    </row>
    <row r="33" spans="1:26" s="105" customFormat="1">
      <c r="A33" s="113" t="s">
        <v>120</v>
      </c>
      <c r="B33" s="114"/>
      <c r="C33" s="101"/>
      <c r="D33" s="115"/>
      <c r="E33" s="101">
        <f>E7+E24+E27</f>
        <v>1098.08</v>
      </c>
      <c r="F33" s="101">
        <f t="shared" ref="F33:G33" si="4">F7+F24+F27</f>
        <v>1085.2200000000003</v>
      </c>
      <c r="G33" s="101">
        <f t="shared" si="4"/>
        <v>865.54100000000005</v>
      </c>
      <c r="H33" s="100"/>
      <c r="I33" s="117"/>
      <c r="J33" s="117"/>
    </row>
    <row r="34" spans="1:26" s="105" customFormat="1">
      <c r="A34" s="113" t="s">
        <v>121</v>
      </c>
      <c r="B34" s="114"/>
      <c r="C34" s="101"/>
      <c r="D34" s="115"/>
      <c r="E34" s="101"/>
      <c r="F34" s="101"/>
      <c r="G34" s="116"/>
      <c r="H34" s="100"/>
      <c r="I34" s="117"/>
      <c r="J34" s="117"/>
    </row>
    <row r="35" spans="1:26" s="4" customFormat="1" ht="12.75" customHeight="1">
      <c r="A35" s="158" t="s">
        <v>87</v>
      </c>
      <c r="B35" s="160"/>
      <c r="C35" s="44"/>
      <c r="D35" s="57">
        <v>-7.0000000000000007E-2</v>
      </c>
      <c r="E35" s="44">
        <v>0</v>
      </c>
      <c r="F35" s="44">
        <v>7.0000000000000007E-2</v>
      </c>
      <c r="G35" s="59">
        <v>7.0000000000000007E-2</v>
      </c>
      <c r="H35" s="68">
        <f t="shared" ref="H35:H38" si="5">F35-E35-G35+D35+F35</f>
        <v>0</v>
      </c>
    </row>
    <row r="36" spans="1:26" ht="12" customHeight="1">
      <c r="A36" s="156" t="s">
        <v>43</v>
      </c>
      <c r="B36" s="157"/>
      <c r="C36" s="43"/>
      <c r="D36" s="7">
        <v>0</v>
      </c>
      <c r="E36" s="43">
        <v>0</v>
      </c>
      <c r="F36" s="43">
        <v>0</v>
      </c>
      <c r="G36" s="58">
        <v>0</v>
      </c>
      <c r="H36" s="68">
        <f t="shared" si="5"/>
        <v>0</v>
      </c>
    </row>
    <row r="37" spans="1:26" s="94" customFormat="1" ht="24" customHeight="1">
      <c r="A37" s="158" t="s">
        <v>88</v>
      </c>
      <c r="B37" s="159"/>
      <c r="C37" s="88"/>
      <c r="D37" s="89">
        <v>213.24</v>
      </c>
      <c r="E37" s="88">
        <v>99.33</v>
      </c>
      <c r="F37" s="88">
        <v>99.33</v>
      </c>
      <c r="G37" s="90">
        <v>178.22</v>
      </c>
      <c r="H37" s="68">
        <f t="shared" si="5"/>
        <v>134.35000000000002</v>
      </c>
    </row>
    <row r="38" spans="1:26" s="94" customFormat="1" ht="13.5" customHeight="1">
      <c r="A38" s="95" t="s">
        <v>50</v>
      </c>
      <c r="B38" s="96"/>
      <c r="C38" s="86"/>
      <c r="D38" s="91">
        <v>-2.65</v>
      </c>
      <c r="E38" s="86">
        <f>E37*17%</f>
        <v>16.886100000000003</v>
      </c>
      <c r="F38" s="86">
        <f>F37*17%</f>
        <v>16.886100000000003</v>
      </c>
      <c r="G38" s="87">
        <f>F38</f>
        <v>16.886100000000003</v>
      </c>
      <c r="H38" s="68">
        <f t="shared" si="5"/>
        <v>-2.6499999999999986</v>
      </c>
    </row>
    <row r="39" spans="1:26" s="105" customFormat="1" ht="14.25" customHeight="1">
      <c r="A39" s="168" t="s">
        <v>123</v>
      </c>
      <c r="B39" s="169"/>
      <c r="C39" s="101"/>
      <c r="D39" s="115"/>
      <c r="E39" s="101">
        <f>E35+E37</f>
        <v>99.33</v>
      </c>
      <c r="F39" s="101">
        <f>F35+F37</f>
        <v>99.399999999999991</v>
      </c>
      <c r="G39" s="101">
        <f>G35+G37</f>
        <v>178.29</v>
      </c>
      <c r="H39" s="100"/>
    </row>
    <row r="40" spans="1:26" s="105" customFormat="1">
      <c r="A40" s="168" t="s">
        <v>126</v>
      </c>
      <c r="B40" s="169"/>
      <c r="C40" s="101"/>
      <c r="D40" s="115"/>
      <c r="E40" s="101">
        <f>E33+E39</f>
        <v>1197.4099999999999</v>
      </c>
      <c r="F40" s="101">
        <f>F33+F39</f>
        <v>1184.6200000000003</v>
      </c>
      <c r="G40" s="101">
        <f>G33+G39</f>
        <v>1043.8310000000001</v>
      </c>
      <c r="H40" s="100"/>
    </row>
    <row r="41" spans="1:26" s="105" customFormat="1" ht="14.25" customHeight="1">
      <c r="A41" s="168" t="s">
        <v>127</v>
      </c>
      <c r="B41" s="169"/>
      <c r="C41" s="101"/>
      <c r="D41" s="100">
        <f>D2</f>
        <v>1513.1299999999999</v>
      </c>
      <c r="E41" s="101"/>
      <c r="F41" s="101"/>
      <c r="G41" s="101"/>
      <c r="H41" s="118">
        <f>F40-E40+D41+F40-G40</f>
        <v>1641.1290000000008</v>
      </c>
    </row>
    <row r="42" spans="1:26" s="105" customFormat="1" ht="20.25" customHeight="1">
      <c r="A42" s="145" t="s">
        <v>136</v>
      </c>
      <c r="B42" s="145"/>
      <c r="C42" s="98"/>
      <c r="D42" s="98"/>
      <c r="E42" s="100"/>
      <c r="F42" s="101"/>
      <c r="G42" s="101"/>
      <c r="H42" s="102">
        <f>H43+H44</f>
        <v>1641.1289999999999</v>
      </c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s="105" customFormat="1" ht="18" customHeight="1">
      <c r="A43" s="145" t="s">
        <v>124</v>
      </c>
      <c r="B43" s="170"/>
      <c r="C43" s="98"/>
      <c r="D43" s="98"/>
      <c r="E43" s="100"/>
      <c r="F43" s="101"/>
      <c r="G43" s="101"/>
      <c r="H43" s="119">
        <f>H24+H37</f>
        <v>1817.8789999999999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21" customHeight="1">
      <c r="A44" s="171" t="s">
        <v>125</v>
      </c>
      <c r="B44" s="172"/>
      <c r="C44" s="98"/>
      <c r="D44" s="98"/>
      <c r="E44" s="100"/>
      <c r="F44" s="101"/>
      <c r="G44" s="101"/>
      <c r="H44" s="119">
        <f>H7+H27+H38</f>
        <v>-176.74999999999991</v>
      </c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27" customHeight="1">
      <c r="A45" s="176" t="s">
        <v>122</v>
      </c>
      <c r="B45" s="177"/>
      <c r="C45" s="177"/>
      <c r="D45" s="177"/>
      <c r="E45" s="177"/>
      <c r="F45" s="177"/>
      <c r="G45" s="177"/>
      <c r="H45" s="177"/>
    </row>
    <row r="46" spans="1:26" ht="27" customHeight="1">
      <c r="A46" s="120"/>
      <c r="B46" s="121"/>
      <c r="C46" s="121"/>
      <c r="D46" s="121"/>
      <c r="E46" s="121"/>
      <c r="F46" s="121"/>
      <c r="G46" s="121"/>
      <c r="H46" s="121"/>
    </row>
    <row r="47" spans="1:26" ht="22.5" customHeight="1">
      <c r="A47" s="21" t="s">
        <v>137</v>
      </c>
      <c r="D47" s="23"/>
      <c r="E47" s="23"/>
      <c r="F47" s="23"/>
      <c r="G47" s="23"/>
    </row>
    <row r="48" spans="1:26" ht="12" customHeight="1">
      <c r="A48" s="167" t="s">
        <v>90</v>
      </c>
      <c r="B48" s="151"/>
      <c r="C48" s="151"/>
      <c r="D48" s="133"/>
      <c r="E48" s="31" t="s">
        <v>52</v>
      </c>
      <c r="F48" s="31" t="s">
        <v>53</v>
      </c>
      <c r="G48" s="31" t="s">
        <v>54</v>
      </c>
      <c r="H48" s="6" t="s">
        <v>128</v>
      </c>
    </row>
    <row r="49" spans="1:8" ht="14.25" customHeight="1">
      <c r="A49" s="173" t="s">
        <v>153</v>
      </c>
      <c r="B49" s="174"/>
      <c r="C49" s="174"/>
      <c r="D49" s="175"/>
      <c r="E49" s="32" t="s">
        <v>147</v>
      </c>
      <c r="F49" s="71" t="s">
        <v>145</v>
      </c>
      <c r="G49" s="33">
        <v>14.15</v>
      </c>
      <c r="H49" s="6" t="s">
        <v>129</v>
      </c>
    </row>
    <row r="50" spans="1:8" ht="24.75" customHeight="1">
      <c r="A50" s="173" t="s">
        <v>154</v>
      </c>
      <c r="B50" s="174"/>
      <c r="C50" s="174"/>
      <c r="D50" s="175"/>
      <c r="E50" s="32" t="s">
        <v>146</v>
      </c>
      <c r="F50" s="71" t="s">
        <v>148</v>
      </c>
      <c r="G50" s="33">
        <v>178.22</v>
      </c>
      <c r="H50" s="6" t="s">
        <v>149</v>
      </c>
    </row>
    <row r="51" spans="1:8" ht="14.25" customHeight="1">
      <c r="A51" s="173" t="s">
        <v>150</v>
      </c>
      <c r="B51" s="174"/>
      <c r="C51" s="174"/>
      <c r="D51" s="175"/>
      <c r="E51" s="32" t="s">
        <v>151</v>
      </c>
      <c r="F51" s="71" t="s">
        <v>152</v>
      </c>
      <c r="G51" s="33">
        <v>9.7200000000000006</v>
      </c>
      <c r="H51" s="6" t="s">
        <v>129</v>
      </c>
    </row>
    <row r="52" spans="1:8" s="4" customFormat="1" ht="13.5" customHeight="1">
      <c r="A52" s="165" t="s">
        <v>7</v>
      </c>
      <c r="B52" s="166"/>
      <c r="C52" s="166"/>
      <c r="D52" s="144"/>
      <c r="E52" s="49"/>
      <c r="F52" s="50"/>
      <c r="G52" s="51">
        <f>SUM(G49:G51)</f>
        <v>202.09</v>
      </c>
      <c r="H52" s="97"/>
    </row>
    <row r="53" spans="1:8" s="4" customFormat="1" ht="13.5" customHeight="1">
      <c r="A53" s="81"/>
      <c r="B53" s="82"/>
      <c r="C53" s="82"/>
      <c r="D53" s="82"/>
      <c r="E53" s="83"/>
      <c r="F53" s="84"/>
      <c r="G53" s="85"/>
    </row>
    <row r="54" spans="1:8" s="4" customFormat="1" ht="13.5" customHeight="1">
      <c r="A54" s="81"/>
      <c r="B54" s="82"/>
      <c r="C54" s="82"/>
      <c r="D54" s="82"/>
      <c r="E54" s="83"/>
      <c r="F54" s="84"/>
      <c r="G54" s="85"/>
    </row>
    <row r="55" spans="1:8" s="4" customFormat="1" ht="13.5" customHeight="1">
      <c r="A55" s="81"/>
      <c r="B55" s="82"/>
      <c r="C55" s="82"/>
      <c r="D55" s="82"/>
      <c r="E55" s="83"/>
      <c r="F55" s="84"/>
      <c r="G55" s="85"/>
    </row>
    <row r="56" spans="1:8">
      <c r="A56" s="21" t="s">
        <v>44</v>
      </c>
      <c r="D56" s="23"/>
      <c r="E56" s="23"/>
      <c r="F56" s="23"/>
      <c r="G56" s="23"/>
    </row>
    <row r="57" spans="1:8">
      <c r="A57" s="21" t="s">
        <v>45</v>
      </c>
      <c r="D57" s="23"/>
      <c r="E57" s="23"/>
      <c r="F57" s="23"/>
      <c r="G57" s="23"/>
    </row>
    <row r="58" spans="1:8" ht="23.25" customHeight="1">
      <c r="A58" s="167" t="s">
        <v>56</v>
      </c>
      <c r="B58" s="151"/>
      <c r="C58" s="151"/>
      <c r="D58" s="151"/>
      <c r="E58" s="133"/>
      <c r="F58" s="35" t="s">
        <v>53</v>
      </c>
      <c r="G58" s="34" t="s">
        <v>55</v>
      </c>
    </row>
    <row r="59" spans="1:8">
      <c r="A59" s="167" t="s">
        <v>76</v>
      </c>
      <c r="B59" s="151"/>
      <c r="C59" s="151"/>
      <c r="D59" s="151"/>
      <c r="E59" s="133"/>
      <c r="F59" s="31"/>
      <c r="G59" s="31">
        <v>0</v>
      </c>
    </row>
    <row r="60" spans="1:8">
      <c r="A60" s="23"/>
      <c r="D60" s="23"/>
      <c r="E60" s="23"/>
      <c r="F60" s="23"/>
      <c r="G60" s="23"/>
    </row>
    <row r="61" spans="1:8">
      <c r="A61" s="23"/>
      <c r="D61" s="23"/>
      <c r="E61" s="23"/>
      <c r="F61" s="23"/>
      <c r="G61" s="23"/>
    </row>
    <row r="62" spans="1:8">
      <c r="A62" s="23"/>
      <c r="D62" s="23"/>
      <c r="E62" s="23"/>
      <c r="F62" s="23"/>
      <c r="G62" s="23"/>
    </row>
    <row r="63" spans="1:8" s="4" customFormat="1">
      <c r="A63" s="21" t="s">
        <v>70</v>
      </c>
      <c r="B63" s="46"/>
      <c r="C63" s="47"/>
      <c r="D63" s="21"/>
      <c r="E63" s="21"/>
      <c r="F63" s="21"/>
      <c r="G63" s="21"/>
    </row>
    <row r="64" spans="1:8">
      <c r="A64" s="180" t="s">
        <v>71</v>
      </c>
      <c r="B64" s="149"/>
      <c r="C64" s="181" t="s">
        <v>72</v>
      </c>
      <c r="D64" s="149"/>
      <c r="E64" s="31" t="s">
        <v>73</v>
      </c>
      <c r="F64" s="31" t="s">
        <v>74</v>
      </c>
      <c r="G64" s="31" t="s">
        <v>75</v>
      </c>
    </row>
    <row r="65" spans="1:7">
      <c r="A65" s="180" t="s">
        <v>98</v>
      </c>
      <c r="B65" s="149"/>
      <c r="C65" s="182">
        <v>0</v>
      </c>
      <c r="D65" s="183"/>
      <c r="E65" s="31">
        <v>7</v>
      </c>
      <c r="F65" s="31">
        <v>0</v>
      </c>
      <c r="G65" s="31">
        <v>0</v>
      </c>
    </row>
    <row r="66" spans="1:7">
      <c r="A66" s="23"/>
      <c r="D66" s="23"/>
      <c r="E66" s="23"/>
      <c r="F66" s="23"/>
      <c r="G66" s="23"/>
    </row>
    <row r="67" spans="1:7">
      <c r="A67" s="21"/>
      <c r="D67" s="23"/>
      <c r="E67" s="23"/>
      <c r="F67" s="23"/>
      <c r="G67" s="23"/>
    </row>
    <row r="68" spans="1:7">
      <c r="A68" s="21" t="s">
        <v>44</v>
      </c>
      <c r="E68" s="36"/>
      <c r="F68" s="72"/>
      <c r="G68" s="36"/>
    </row>
    <row r="69" spans="1:7">
      <c r="A69" s="21" t="s">
        <v>138</v>
      </c>
      <c r="B69" s="73"/>
      <c r="C69" s="74"/>
      <c r="D69" s="21"/>
      <c r="E69" s="36"/>
      <c r="F69" s="72"/>
      <c r="G69" s="36"/>
    </row>
    <row r="70" spans="1:7" ht="54" customHeight="1">
      <c r="A70" s="178" t="s">
        <v>155</v>
      </c>
      <c r="B70" s="179"/>
      <c r="C70" s="179"/>
      <c r="D70" s="179"/>
      <c r="E70" s="179"/>
      <c r="F70" s="179"/>
      <c r="G70" s="179"/>
    </row>
    <row r="73" spans="1:7">
      <c r="A73" s="4" t="s">
        <v>77</v>
      </c>
      <c r="B73" s="46"/>
      <c r="C73" s="47"/>
      <c r="D73" s="4"/>
      <c r="E73" s="4" t="s">
        <v>78</v>
      </c>
      <c r="F73" s="4"/>
    </row>
    <row r="74" spans="1:7">
      <c r="A74" s="4" t="s">
        <v>79</v>
      </c>
      <c r="B74" s="46"/>
      <c r="C74" s="47"/>
      <c r="D74" s="4"/>
      <c r="E74" s="4"/>
      <c r="F74" s="4"/>
    </row>
    <row r="75" spans="1:7">
      <c r="A75" s="4" t="s">
        <v>118</v>
      </c>
      <c r="B75" s="46"/>
      <c r="C75" s="47"/>
      <c r="D75" s="4"/>
      <c r="E75" s="4"/>
      <c r="F75" s="4"/>
    </row>
    <row r="77" spans="1:7">
      <c r="A77" s="23" t="s">
        <v>80</v>
      </c>
      <c r="B77" s="55"/>
    </row>
    <row r="78" spans="1:7">
      <c r="A78" s="23" t="s">
        <v>81</v>
      </c>
      <c r="B78" s="55"/>
      <c r="C78" s="45" t="s">
        <v>25</v>
      </c>
    </row>
    <row r="79" spans="1:7">
      <c r="A79" s="23" t="s">
        <v>82</v>
      </c>
      <c r="B79" s="55"/>
      <c r="C79" s="45" t="s">
        <v>83</v>
      </c>
    </row>
    <row r="80" spans="1:7">
      <c r="A80" s="23" t="s">
        <v>84</v>
      </c>
      <c r="B80" s="55"/>
      <c r="C80" s="45" t="s">
        <v>85</v>
      </c>
    </row>
  </sheetData>
  <mergeCells count="44">
    <mergeCell ref="A70:G70"/>
    <mergeCell ref="A65:B65"/>
    <mergeCell ref="C64:D64"/>
    <mergeCell ref="C65:D65"/>
    <mergeCell ref="A64:B64"/>
    <mergeCell ref="A52:D52"/>
    <mergeCell ref="A58:E58"/>
    <mergeCell ref="A59:E59"/>
    <mergeCell ref="A48:D48"/>
    <mergeCell ref="A39:B39"/>
    <mergeCell ref="A40:B40"/>
    <mergeCell ref="A41:B41"/>
    <mergeCell ref="A42:B42"/>
    <mergeCell ref="A43:B43"/>
    <mergeCell ref="A44:B44"/>
    <mergeCell ref="A49:D49"/>
    <mergeCell ref="A45:H45"/>
    <mergeCell ref="A50:D50"/>
    <mergeCell ref="A51:D51"/>
    <mergeCell ref="A36:B36"/>
    <mergeCell ref="A37:B37"/>
    <mergeCell ref="A35:B35"/>
    <mergeCell ref="A24:B24"/>
    <mergeCell ref="A26:B26"/>
    <mergeCell ref="A27:B27"/>
    <mergeCell ref="A29:B29"/>
    <mergeCell ref="A30:B30"/>
    <mergeCell ref="A31:B31"/>
    <mergeCell ref="A32:B32"/>
    <mergeCell ref="A10:H10"/>
    <mergeCell ref="A11:B11"/>
    <mergeCell ref="A22:B22"/>
    <mergeCell ref="A13:B13"/>
    <mergeCell ref="A14:B14"/>
    <mergeCell ref="A16:B16"/>
    <mergeCell ref="A17:B17"/>
    <mergeCell ref="A19:B19"/>
    <mergeCell ref="A6:B6"/>
    <mergeCell ref="A2:B2"/>
    <mergeCell ref="A5:H5"/>
    <mergeCell ref="A7:B7"/>
    <mergeCell ref="A9:B9"/>
    <mergeCell ref="A3:B3"/>
    <mergeCell ref="A4:B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2018-02-19T06:06:15Z</cp:lastPrinted>
  <dcterms:created xsi:type="dcterms:W3CDTF">2013-02-18T04:38:06Z</dcterms:created>
  <dcterms:modified xsi:type="dcterms:W3CDTF">2018-03-20T05:16:27Z</dcterms:modified>
</cp:coreProperties>
</file>