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1\"/>
    </mc:Choice>
  </mc:AlternateContent>
  <bookViews>
    <workbookView xWindow="0" yWindow="0" windowWidth="19200" windowHeight="10995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9" i="8" l="1"/>
  <c r="H48" i="8"/>
  <c r="G42" i="8"/>
  <c r="G40" i="8"/>
  <c r="C38" i="8"/>
  <c r="G57" i="8"/>
  <c r="G26" i="8"/>
  <c r="G25" i="8"/>
  <c r="H25" i="8"/>
  <c r="H51" i="8"/>
  <c r="H40" i="8"/>
  <c r="H50" i="8"/>
  <c r="G35" i="8"/>
  <c r="G46" i="8"/>
  <c r="G47" i="8"/>
  <c r="E39" i="8"/>
  <c r="G39" i="8"/>
  <c r="F39" i="8"/>
  <c r="H26" i="8"/>
  <c r="H27" i="8"/>
  <c r="F47" i="8"/>
  <c r="F46" i="8"/>
  <c r="E47" i="8"/>
  <c r="E46" i="8"/>
  <c r="G45" i="8"/>
  <c r="E42" i="8"/>
  <c r="G37" i="8"/>
  <c r="F35" i="8"/>
  <c r="E35" i="8"/>
  <c r="H34" i="8"/>
  <c r="H33" i="8"/>
  <c r="H32" i="8"/>
  <c r="H31" i="8"/>
  <c r="G32" i="8"/>
  <c r="G33" i="8"/>
  <c r="G34" i="8"/>
  <c r="G31" i="8"/>
  <c r="F27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8" i="8"/>
  <c r="F10" i="8"/>
  <c r="E8" i="8"/>
  <c r="E10" i="8"/>
  <c r="D10" i="8"/>
  <c r="H10" i="8"/>
  <c r="F9" i="8"/>
  <c r="E9" i="8"/>
  <c r="D9" i="8"/>
  <c r="H9" i="8"/>
  <c r="H8" i="8"/>
  <c r="D3" i="8"/>
  <c r="D48" i="8"/>
  <c r="C8" i="8"/>
  <c r="G27" i="8"/>
  <c r="F29" i="8"/>
  <c r="E29" i="8"/>
  <c r="G29" i="8"/>
  <c r="H29" i="8"/>
  <c r="H39" i="8"/>
  <c r="F38" i="8"/>
  <c r="E38" i="8"/>
  <c r="H38" i="8"/>
  <c r="E45" i="8"/>
  <c r="G43" i="8"/>
  <c r="H43" i="8"/>
  <c r="G8" i="8"/>
  <c r="H37" i="8"/>
  <c r="F45" i="8"/>
  <c r="H45" i="8"/>
  <c r="F44" i="8"/>
  <c r="E44" i="8"/>
  <c r="H44" i="8"/>
  <c r="E27" i="8"/>
  <c r="F42" i="8"/>
  <c r="F41" i="8"/>
  <c r="H42" i="8"/>
  <c r="E41" i="8"/>
  <c r="H41" i="8"/>
  <c r="C41" i="8"/>
  <c r="G21" i="8"/>
  <c r="G18" i="8"/>
  <c r="G15" i="8"/>
  <c r="G12" i="8"/>
  <c r="F26" i="8"/>
  <c r="E26" i="8"/>
  <c r="C27" i="8"/>
  <c r="C26" i="8"/>
  <c r="C23" i="8"/>
  <c r="C22" i="8"/>
  <c r="C17" i="8"/>
  <c r="C1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43" authorId="0" shape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300 р. В месяц в год 3600 р.</t>
        </r>
      </text>
    </comment>
  </commentList>
</comments>
</file>

<file path=xl/sharedStrings.xml><?xml version="1.0" encoding="utf-8"?>
<sst xmlns="http://schemas.openxmlformats.org/spreadsheetml/2006/main" count="163" uniqueCount="140">
  <si>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</si>
  <si>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</si>
  <si>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</si>
  <si>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</si>
  <si>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</si>
  <si>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</si>
  <si>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</si>
  <si>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</si>
  <si>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</si>
  <si>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</si>
  <si>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</si>
  <si>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</si>
  <si>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</si>
  <si>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</si>
  <si>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</si>
  <si>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</si>
  <si>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</si>
  <si>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</si>
  <si>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</si>
  <si>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</si>
  <si>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</si>
  <si>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</si>
  <si>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</si>
  <si>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</si>
  <si>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</si>
  <si>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</si>
  <si>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</si>
  <si>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</si>
  <si>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</si>
  <si>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</si>
  <si>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</si>
  <si>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</si>
  <si>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</si>
  <si>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</si>
  <si>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</si>
  <si>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</si>
  <si>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</si>
  <si>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</si>
  <si>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</si>
  <si>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</si>
  <si>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</si>
  <si>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</si>
  <si>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</si>
  <si>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</si>
  <si>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</si>
  <si>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</si>
  <si>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</si>
  <si>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</si>
  <si>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</si>
  <si>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</si>
  <si>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</si>
  <si>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</si>
  <si>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</si>
  <si>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</si>
  <si>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</si>
  <si>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</si>
  <si>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</si>
  <si>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</si>
  <si>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</si>
  <si>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</si>
  <si>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</si>
  <si>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</si>
  <si>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</si>
  <si>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</si>
  <si>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</si>
  <si>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</si>
  <si>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</si>
  <si>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</si>
  <si>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</si>
  <si>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</si>
  <si>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</si>
  <si>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</si>
  <si>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</si>
  <si>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</si>
  <si>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</si>
  <si>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</si>
  <si>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</si>
  <si>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</si>
  <si>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</si>
  <si>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</si>
  <si>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</si>
  <si>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</si>
  <si>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</si>
  <si>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</si>
  <si>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 .07. 2007г. Серия 25 № 002827459</t>
  </si>
  <si>
    <t>ООО "Чистый двор"</t>
  </si>
  <si>
    <t>ООО "Эра"</t>
  </si>
  <si>
    <t>ул. Тунгусская, 8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</si>
  <si>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</si>
  <si>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</si>
  <si>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</si>
  <si>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</si>
  <si>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</si>
  <si>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</si>
  <si>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</si>
  <si>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</si>
  <si>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</si>
  <si>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</si>
  <si>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</si>
  <si>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</si>
  <si>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</si>
  <si>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</si>
  <si>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</si>
  <si>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</si>
  <si>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123 по ул.Светланская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</si>
  <si>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</si>
  <si>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</si>
  <si>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</si>
  <si>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</si>
  <si>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</si>
  <si>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</si>
  <si>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</si>
  <si>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</si>
  <si>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</si>
  <si>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</si>
  <si>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испол-ль</t>
  </si>
  <si>
    <t>ООО " Восток Мегаполис"</t>
  </si>
  <si>
    <t>262,90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</si>
  <si>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</si>
  <si>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</si>
  <si>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</si>
  <si>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</si>
  <si>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</si>
  <si>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</si>
  <si>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района-1"  за 2018 г.</t>
  </si>
  <si>
    <t>2 762,89 м2</t>
  </si>
  <si>
    <t>902,50 м2</t>
  </si>
  <si>
    <t>1.Отчет об исполнении договора управления за 2018 г.(тыс.р.)</t>
  </si>
  <si>
    <t>переходящие остатки д/ср-в на начало 01.01. 2018г.</t>
  </si>
  <si>
    <t>переходящие остатки д/ср-в на конец 2018г.</t>
  </si>
  <si>
    <t>3. Перечень работ, выполненных по статье " текущий ремонт"  в 2018 году.</t>
  </si>
  <si>
    <t>План по статье "текущий ремонт" на 2019 год</t>
  </si>
  <si>
    <t>наименование работ</t>
  </si>
  <si>
    <t>4. Текущий ремонт коммуникаций, проходящих через нежилые помещения</t>
  </si>
  <si>
    <t>5. Рекламные конструкции на общедомовом имуществе</t>
  </si>
  <si>
    <t>6. Телекоммуникациина общедомовом имуществе (Ростелеком)</t>
  </si>
  <si>
    <t>работы по статье не производились</t>
  </si>
  <si>
    <t xml:space="preserve"> начисления и фактическое поступление средств по статьям затрат за 2018 г.(тыс.р.)</t>
  </si>
  <si>
    <t>Управляющая компания предлагает: частичный ремонт фасада. Выполнение предложенных, или иных необходимых работ возможно за счет дополнительного сбора средств на основании принятого на общем собрании собственников  решения.</t>
  </si>
  <si>
    <t xml:space="preserve">ИСХ.  № 24/02  от 08.02.2019г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</si>
</sst>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7" sqref="E1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124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4" t="s">
        <v>104</v>
      </c>
    </row>
    <row r="4" spans="1:4" ht="14.25" customHeight="1" x14ac:dyDescent="0.25">
      <c r="A4" s="22" t="s">
        <v>139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81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82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1" t="s">
        <v>12</v>
      </c>
      <c r="D9" s="132"/>
    </row>
    <row r="10" spans="1:4" s="3" customFormat="1" ht="24" customHeight="1" x14ac:dyDescent="0.25">
      <c r="A10" s="13" t="s">
        <v>2</v>
      </c>
      <c r="B10" s="15" t="s">
        <v>13</v>
      </c>
      <c r="C10" s="133" t="s">
        <v>84</v>
      </c>
      <c r="D10" s="130"/>
    </row>
    <row r="11" spans="1:4" s="3" customFormat="1" ht="15" customHeight="1" x14ac:dyDescent="0.25">
      <c r="A11" s="13" t="s">
        <v>3</v>
      </c>
      <c r="B11" s="14" t="s">
        <v>14</v>
      </c>
      <c r="C11" s="131" t="s">
        <v>15</v>
      </c>
      <c r="D11" s="132"/>
    </row>
    <row r="12" spans="1:4" s="3" customFormat="1" ht="17.25" customHeight="1" x14ac:dyDescent="0.25">
      <c r="A12" s="137">
        <v>5</v>
      </c>
      <c r="B12" s="137" t="s">
        <v>89</v>
      </c>
      <c r="C12" s="55" t="s">
        <v>90</v>
      </c>
      <c r="D12" s="56" t="s">
        <v>91</v>
      </c>
    </row>
    <row r="13" spans="1:4" s="3" customFormat="1" ht="14.25" customHeight="1" x14ac:dyDescent="0.25">
      <c r="A13" s="137"/>
      <c r="B13" s="137"/>
      <c r="C13" s="55" t="s">
        <v>92</v>
      </c>
      <c r="D13" s="56" t="s">
        <v>93</v>
      </c>
    </row>
    <row r="14" spans="1:4" s="3" customFormat="1" x14ac:dyDescent="0.25">
      <c r="A14" s="137"/>
      <c r="B14" s="137"/>
      <c r="C14" s="55" t="s">
        <v>94</v>
      </c>
      <c r="D14" s="56" t="s">
        <v>95</v>
      </c>
    </row>
    <row r="15" spans="1:4" s="3" customFormat="1" ht="16.5" customHeight="1" x14ac:dyDescent="0.25">
      <c r="A15" s="137"/>
      <c r="B15" s="137"/>
      <c r="C15" s="55" t="s">
        <v>96</v>
      </c>
      <c r="D15" s="56" t="s">
        <v>97</v>
      </c>
    </row>
    <row r="16" spans="1:4" s="3" customFormat="1" ht="16.5" customHeight="1" x14ac:dyDescent="0.25">
      <c r="A16" s="137"/>
      <c r="B16" s="137"/>
      <c r="C16" s="55" t="s">
        <v>98</v>
      </c>
      <c r="D16" s="56" t="s">
        <v>99</v>
      </c>
    </row>
    <row r="17" spans="1:4" s="5" customFormat="1" ht="15.75" customHeight="1" x14ac:dyDescent="0.25">
      <c r="A17" s="137"/>
      <c r="B17" s="137"/>
      <c r="C17" s="55" t="s">
        <v>100</v>
      </c>
      <c r="D17" s="56" t="s">
        <v>101</v>
      </c>
    </row>
    <row r="18" spans="1:4" s="5" customFormat="1" ht="15.75" customHeight="1" x14ac:dyDescent="0.25">
      <c r="A18" s="137"/>
      <c r="B18" s="137"/>
      <c r="C18" s="57" t="s">
        <v>102</v>
      </c>
      <c r="D18" s="56" t="s">
        <v>103</v>
      </c>
    </row>
    <row r="19" spans="1:4" ht="21.75" customHeight="1" x14ac:dyDescent="0.25">
      <c r="A19" s="13" t="s">
        <v>4</v>
      </c>
      <c r="B19" s="14" t="s">
        <v>16</v>
      </c>
      <c r="C19" s="138" t="s">
        <v>79</v>
      </c>
      <c r="D19" s="139"/>
    </row>
    <row r="20" spans="1:4" s="5" customFormat="1" ht="16.5" customHeight="1" x14ac:dyDescent="0.25">
      <c r="A20" s="13" t="s">
        <v>5</v>
      </c>
      <c r="B20" s="14" t="s">
        <v>17</v>
      </c>
      <c r="C20" s="140" t="s">
        <v>50</v>
      </c>
      <c r="D20" s="141"/>
    </row>
    <row r="21" spans="1:4" s="5" customFormat="1" ht="15" customHeight="1" x14ac:dyDescent="0.25">
      <c r="A21" s="13" t="s">
        <v>6</v>
      </c>
      <c r="B21" s="14" t="s">
        <v>18</v>
      </c>
      <c r="C21" s="133" t="s">
        <v>19</v>
      </c>
      <c r="D21" s="142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7" customHeight="1" x14ac:dyDescent="0.25">
      <c r="A26" s="134" t="s">
        <v>26</v>
      </c>
      <c r="B26" s="135"/>
      <c r="C26" s="135"/>
      <c r="D26" s="136"/>
    </row>
    <row r="27" spans="1:4" ht="12" customHeight="1" x14ac:dyDescent="0.25">
      <c r="A27" s="52"/>
      <c r="B27" s="53"/>
      <c r="C27" s="53"/>
      <c r="D27" s="54"/>
    </row>
    <row r="28" spans="1:4" ht="13.5" customHeight="1" x14ac:dyDescent="0.25">
      <c r="A28" s="7">
        <v>1</v>
      </c>
      <c r="B28" s="6" t="s">
        <v>85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86</v>
      </c>
      <c r="C30" s="6" t="s">
        <v>87</v>
      </c>
      <c r="D30" s="6" t="s">
        <v>88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116</v>
      </c>
      <c r="C33" s="6" t="s">
        <v>87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45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29">
        <v>1936</v>
      </c>
      <c r="D38" s="128"/>
    </row>
    <row r="39" spans="1:4" x14ac:dyDescent="0.25">
      <c r="A39" s="7">
        <v>2</v>
      </c>
      <c r="B39" s="6" t="s">
        <v>33</v>
      </c>
      <c r="C39" s="129">
        <v>5</v>
      </c>
      <c r="D39" s="128"/>
    </row>
    <row r="40" spans="1:4" x14ac:dyDescent="0.25">
      <c r="A40" s="7">
        <v>3</v>
      </c>
      <c r="B40" s="6" t="s">
        <v>34</v>
      </c>
      <c r="C40" s="129">
        <v>4</v>
      </c>
      <c r="D40" s="128"/>
    </row>
    <row r="41" spans="1:4" ht="15" customHeight="1" x14ac:dyDescent="0.25">
      <c r="A41" s="7">
        <v>4</v>
      </c>
      <c r="B41" s="6" t="s">
        <v>32</v>
      </c>
      <c r="C41" s="129" t="s">
        <v>69</v>
      </c>
      <c r="D41" s="128"/>
    </row>
    <row r="42" spans="1:4" x14ac:dyDescent="0.25">
      <c r="A42" s="7">
        <v>5</v>
      </c>
      <c r="B42" s="6" t="s">
        <v>35</v>
      </c>
      <c r="C42" s="129" t="s">
        <v>69</v>
      </c>
      <c r="D42" s="128"/>
    </row>
    <row r="43" spans="1:4" x14ac:dyDescent="0.25">
      <c r="A43" s="7">
        <v>6</v>
      </c>
      <c r="B43" s="6" t="s">
        <v>36</v>
      </c>
      <c r="C43" s="129" t="s">
        <v>125</v>
      </c>
      <c r="D43" s="128"/>
    </row>
    <row r="44" spans="1:4" ht="15" customHeight="1" x14ac:dyDescent="0.25">
      <c r="A44" s="7">
        <v>7</v>
      </c>
      <c r="B44" s="6" t="s">
        <v>37</v>
      </c>
      <c r="C44" s="129" t="s">
        <v>117</v>
      </c>
      <c r="D44" s="128"/>
    </row>
    <row r="45" spans="1:4" x14ac:dyDescent="0.25">
      <c r="A45" s="7">
        <v>8</v>
      </c>
      <c r="B45" s="6" t="s">
        <v>38</v>
      </c>
      <c r="C45" s="129" t="s">
        <v>126</v>
      </c>
      <c r="D45" s="128"/>
    </row>
    <row r="46" spans="1:4" x14ac:dyDescent="0.25">
      <c r="A46" s="7">
        <v>9</v>
      </c>
      <c r="B46" s="6" t="s">
        <v>106</v>
      </c>
      <c r="C46" s="129">
        <v>106</v>
      </c>
      <c r="D46" s="130"/>
    </row>
    <row r="47" spans="1:4" x14ac:dyDescent="0.25">
      <c r="A47" s="7">
        <v>10</v>
      </c>
      <c r="B47" s="6" t="s">
        <v>68</v>
      </c>
      <c r="C47" s="127">
        <v>39600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opLeftCell="A26" workbookViewId="0">
      <selection activeCell="H50" sqref="H50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140625" style="45" customWidth="1"/>
    <col min="4" max="5" width="9" customWidth="1"/>
    <col min="6" max="6" width="9.7109375" customWidth="1"/>
    <col min="7" max="7" width="12.85546875" customWidth="1"/>
  </cols>
  <sheetData>
    <row r="1" spans="1:26" x14ac:dyDescent="0.25">
      <c r="A1" s="4" t="s">
        <v>114</v>
      </c>
      <c r="B1"/>
      <c r="C1" s="36"/>
      <c r="D1" s="36"/>
      <c r="G1" s="36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 x14ac:dyDescent="0.25">
      <c r="A2" s="4" t="s">
        <v>127</v>
      </c>
      <c r="B2"/>
      <c r="C2" s="36"/>
      <c r="D2" s="36"/>
      <c r="G2" s="36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05" customFormat="1" ht="29.25" customHeight="1" x14ac:dyDescent="0.25">
      <c r="A3" s="148" t="s">
        <v>128</v>
      </c>
      <c r="B3" s="148"/>
      <c r="C3" s="98"/>
      <c r="D3" s="99">
        <f>D5+D4</f>
        <v>-3093.75</v>
      </c>
      <c r="E3" s="100"/>
      <c r="F3" s="101"/>
      <c r="G3" s="101"/>
      <c r="H3" s="102"/>
      <c r="I3" s="103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105" customFormat="1" ht="14.25" customHeight="1" x14ac:dyDescent="0.25">
      <c r="A4" s="148" t="s">
        <v>112</v>
      </c>
      <c r="B4" s="149"/>
      <c r="C4" s="98"/>
      <c r="D4" s="99">
        <v>213.8</v>
      </c>
      <c r="E4" s="100"/>
      <c r="F4" s="101"/>
      <c r="G4" s="101"/>
      <c r="H4" s="106"/>
      <c r="I4" s="103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105" customFormat="1" ht="13.5" customHeight="1" x14ac:dyDescent="0.25">
      <c r="A5" s="148" t="s">
        <v>113</v>
      </c>
      <c r="B5" s="149"/>
      <c r="C5" s="98"/>
      <c r="D5" s="99">
        <v>-3307.55</v>
      </c>
      <c r="E5" s="100"/>
      <c r="F5" s="101"/>
      <c r="G5" s="101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" customHeight="1" x14ac:dyDescent="0.25">
      <c r="A6" s="154" t="s">
        <v>137</v>
      </c>
      <c r="B6" s="155"/>
      <c r="C6" s="155"/>
      <c r="D6" s="155"/>
      <c r="E6" s="155"/>
      <c r="F6" s="155"/>
      <c r="G6" s="155"/>
      <c r="H6" s="156"/>
      <c r="I6" s="94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64" t="s">
        <v>56</v>
      </c>
      <c r="B7" s="165"/>
      <c r="C7" s="41" t="s">
        <v>57</v>
      </c>
      <c r="D7" s="29" t="s">
        <v>58</v>
      </c>
      <c r="E7" s="29" t="s">
        <v>59</v>
      </c>
      <c r="F7" s="29" t="s">
        <v>60</v>
      </c>
      <c r="G7" s="37" t="s">
        <v>61</v>
      </c>
      <c r="H7" s="29" t="s">
        <v>62</v>
      </c>
    </row>
    <row r="8" spans="1:26" ht="17.25" customHeight="1" x14ac:dyDescent="0.25">
      <c r="A8" s="164" t="s">
        <v>63</v>
      </c>
      <c r="B8" s="166"/>
      <c r="C8" s="42">
        <f>C12+C15+C18+C21</f>
        <v>15.830000000000002</v>
      </c>
      <c r="D8" s="64">
        <v>-307.58</v>
      </c>
      <c r="E8" s="65">
        <f>E12+E15+E18+E21</f>
        <v>524</v>
      </c>
      <c r="F8" s="65">
        <f>F12+F15+F18+F21</f>
        <v>432.44000000000005</v>
      </c>
      <c r="G8" s="65">
        <f>F8</f>
        <v>432.44000000000005</v>
      </c>
      <c r="H8" s="66">
        <f>F8-E8+D8</f>
        <v>-399.13999999999993</v>
      </c>
      <c r="J8" s="71"/>
    </row>
    <row r="9" spans="1:26" x14ac:dyDescent="0.25">
      <c r="A9" s="38" t="s">
        <v>64</v>
      </c>
      <c r="B9" s="39"/>
      <c r="C9" s="43">
        <f>C8-C10</f>
        <v>14.247000000000002</v>
      </c>
      <c r="D9" s="48">
        <f>D8-D10</f>
        <v>-276.822</v>
      </c>
      <c r="E9" s="48">
        <f>E8-E10</f>
        <v>471.6</v>
      </c>
      <c r="F9" s="48">
        <f>F8-F10</f>
        <v>389.19600000000003</v>
      </c>
      <c r="G9" s="48">
        <f>G8-G10</f>
        <v>389.19600000000003</v>
      </c>
      <c r="H9" s="66">
        <f>F9-E9+D9</f>
        <v>-359.226</v>
      </c>
      <c r="J9" s="71"/>
    </row>
    <row r="10" spans="1:26" x14ac:dyDescent="0.25">
      <c r="A10" s="167" t="s">
        <v>65</v>
      </c>
      <c r="B10" s="144"/>
      <c r="C10" s="43">
        <f>C8*10%</f>
        <v>1.5830000000000002</v>
      </c>
      <c r="D10" s="48">
        <f>D8*10%</f>
        <v>-30.757999999999999</v>
      </c>
      <c r="E10" s="48">
        <f>E8*10%</f>
        <v>52.400000000000006</v>
      </c>
      <c r="F10" s="48">
        <f>F8*10%</f>
        <v>43.244000000000007</v>
      </c>
      <c r="G10" s="48">
        <f>G8*10%</f>
        <v>43.244000000000007</v>
      </c>
      <c r="H10" s="66">
        <f>F10-E10+D10</f>
        <v>-39.914000000000001</v>
      </c>
      <c r="J10" s="71"/>
    </row>
    <row r="11" spans="1:26" ht="12.75" customHeight="1" x14ac:dyDescent="0.25">
      <c r="A11" s="168" t="s">
        <v>66</v>
      </c>
      <c r="B11" s="169"/>
      <c r="C11" s="169"/>
      <c r="D11" s="169"/>
      <c r="E11" s="169"/>
      <c r="F11" s="169"/>
      <c r="G11" s="169"/>
      <c r="H11" s="166"/>
    </row>
    <row r="12" spans="1:26" x14ac:dyDescent="0.25">
      <c r="A12" s="170" t="s">
        <v>47</v>
      </c>
      <c r="B12" s="171"/>
      <c r="C12" s="42">
        <v>5.65</v>
      </c>
      <c r="D12" s="68">
        <v>-115.29</v>
      </c>
      <c r="E12" s="68">
        <v>187.38</v>
      </c>
      <c r="F12" s="68">
        <v>154.96</v>
      </c>
      <c r="G12" s="68">
        <f>F12</f>
        <v>154.96</v>
      </c>
      <c r="H12" s="48">
        <f t="shared" ref="H12:H23" si="0">F12-E12+D12</f>
        <v>-147.70999999999998</v>
      </c>
    </row>
    <row r="13" spans="1:26" x14ac:dyDescent="0.25">
      <c r="A13" s="38" t="s">
        <v>64</v>
      </c>
      <c r="B13" s="39"/>
      <c r="C13" s="43">
        <f>C12-C14</f>
        <v>5.085</v>
      </c>
      <c r="D13" s="48">
        <f>D12-D14</f>
        <v>-103.76100000000001</v>
      </c>
      <c r="E13" s="48">
        <f>E12-E14</f>
        <v>168.642</v>
      </c>
      <c r="F13" s="48">
        <f>F12-F14</f>
        <v>139.464</v>
      </c>
      <c r="G13" s="48">
        <f>G12-G14</f>
        <v>139.464</v>
      </c>
      <c r="H13" s="48">
        <f t="shared" si="0"/>
        <v>-132.93900000000002</v>
      </c>
    </row>
    <row r="14" spans="1:26" x14ac:dyDescent="0.25">
      <c r="A14" s="167" t="s">
        <v>65</v>
      </c>
      <c r="B14" s="144"/>
      <c r="C14" s="43">
        <f>C12*10%</f>
        <v>0.56500000000000006</v>
      </c>
      <c r="D14" s="48">
        <f>D12*10%</f>
        <v>-11.529000000000002</v>
      </c>
      <c r="E14" s="48">
        <f>E12*10%</f>
        <v>18.738</v>
      </c>
      <c r="F14" s="48">
        <f>F12*10%</f>
        <v>15.496000000000002</v>
      </c>
      <c r="G14" s="48">
        <f>G12*10%</f>
        <v>15.496000000000002</v>
      </c>
      <c r="H14" s="48">
        <f t="shared" si="0"/>
        <v>-14.770999999999999</v>
      </c>
    </row>
    <row r="15" spans="1:26" ht="23.25" customHeight="1" x14ac:dyDescent="0.25">
      <c r="A15" s="170" t="s">
        <v>41</v>
      </c>
      <c r="B15" s="171"/>
      <c r="C15" s="42">
        <v>3.45</v>
      </c>
      <c r="D15" s="68">
        <v>-70.2</v>
      </c>
      <c r="E15" s="68">
        <v>114.42</v>
      </c>
      <c r="F15" s="68">
        <v>94.62</v>
      </c>
      <c r="G15" s="68">
        <f>F15</f>
        <v>94.62</v>
      </c>
      <c r="H15" s="48">
        <f t="shared" si="0"/>
        <v>-90</v>
      </c>
    </row>
    <row r="16" spans="1:26" x14ac:dyDescent="0.25">
      <c r="A16" s="38" t="s">
        <v>64</v>
      </c>
      <c r="B16" s="39"/>
      <c r="C16" s="43">
        <f>C15-C17</f>
        <v>3.105</v>
      </c>
      <c r="D16" s="48">
        <f>D15-D17</f>
        <v>-63.18</v>
      </c>
      <c r="E16" s="48">
        <f>E15-E17</f>
        <v>102.97800000000001</v>
      </c>
      <c r="F16" s="48">
        <f>F15-F17</f>
        <v>85.158000000000001</v>
      </c>
      <c r="G16" s="48">
        <f>G15-G17</f>
        <v>85.158000000000001</v>
      </c>
      <c r="H16" s="48">
        <f t="shared" si="0"/>
        <v>-81</v>
      </c>
    </row>
    <row r="17" spans="1:8" ht="15" customHeight="1" x14ac:dyDescent="0.25">
      <c r="A17" s="167" t="s">
        <v>65</v>
      </c>
      <c r="B17" s="144"/>
      <c r="C17" s="43">
        <f>C15*10%</f>
        <v>0.34500000000000003</v>
      </c>
      <c r="D17" s="48">
        <f>D15*10%</f>
        <v>-7.0200000000000005</v>
      </c>
      <c r="E17" s="48">
        <f>E15*10%</f>
        <v>11.442</v>
      </c>
      <c r="F17" s="48">
        <f>F15*10%</f>
        <v>9.4620000000000015</v>
      </c>
      <c r="G17" s="48">
        <f>G15*10%</f>
        <v>9.4620000000000015</v>
      </c>
      <c r="H17" s="48">
        <f t="shared" si="0"/>
        <v>-9</v>
      </c>
    </row>
    <row r="18" spans="1:8" ht="12" customHeight="1" x14ac:dyDescent="0.25">
      <c r="A18" s="170" t="s">
        <v>48</v>
      </c>
      <c r="B18" s="171"/>
      <c r="C18" s="41">
        <v>2.37</v>
      </c>
      <c r="D18" s="68">
        <v>-48.4</v>
      </c>
      <c r="E18" s="68">
        <v>78.599999999999994</v>
      </c>
      <c r="F18" s="68">
        <v>65</v>
      </c>
      <c r="G18" s="68">
        <f>F18</f>
        <v>65</v>
      </c>
      <c r="H18" s="48">
        <f t="shared" si="0"/>
        <v>-61.999999999999993</v>
      </c>
    </row>
    <row r="19" spans="1:8" ht="13.5" customHeight="1" x14ac:dyDescent="0.25">
      <c r="A19" s="38" t="s">
        <v>64</v>
      </c>
      <c r="B19" s="39"/>
      <c r="C19" s="43">
        <f>C18-C20</f>
        <v>2.133</v>
      </c>
      <c r="D19" s="48">
        <f>D18-D20</f>
        <v>-43.56</v>
      </c>
      <c r="E19" s="48">
        <f>E18-E20</f>
        <v>70.739999999999995</v>
      </c>
      <c r="F19" s="48">
        <f>F18-F20</f>
        <v>58.5</v>
      </c>
      <c r="G19" s="48">
        <f>G18-G20</f>
        <v>58.5</v>
      </c>
      <c r="H19" s="48">
        <f t="shared" si="0"/>
        <v>-55.8</v>
      </c>
    </row>
    <row r="20" spans="1:8" ht="12.75" customHeight="1" x14ac:dyDescent="0.25">
      <c r="A20" s="167" t="s">
        <v>65</v>
      </c>
      <c r="B20" s="144"/>
      <c r="C20" s="43">
        <f>C18*10%</f>
        <v>0.23700000000000002</v>
      </c>
      <c r="D20" s="48">
        <f>D18*10%</f>
        <v>-4.84</v>
      </c>
      <c r="E20" s="48">
        <f>E18*10%</f>
        <v>7.8599999999999994</v>
      </c>
      <c r="F20" s="48">
        <f>F18*10%</f>
        <v>6.5</v>
      </c>
      <c r="G20" s="48">
        <f>G18*10%</f>
        <v>6.5</v>
      </c>
      <c r="H20" s="48">
        <f t="shared" si="0"/>
        <v>-6.1999999999999993</v>
      </c>
    </row>
    <row r="21" spans="1:8" ht="14.25" customHeight="1" x14ac:dyDescent="0.25">
      <c r="A21" s="11" t="s">
        <v>80</v>
      </c>
      <c r="B21" s="40"/>
      <c r="C21" s="44">
        <v>4.3600000000000003</v>
      </c>
      <c r="D21" s="48">
        <v>-73.680000000000007</v>
      </c>
      <c r="E21" s="48">
        <v>143.6</v>
      </c>
      <c r="F21" s="48">
        <v>117.86</v>
      </c>
      <c r="G21" s="48">
        <f>F21</f>
        <v>117.86</v>
      </c>
      <c r="H21" s="48">
        <f t="shared" si="0"/>
        <v>-99.42</v>
      </c>
    </row>
    <row r="22" spans="1:8" ht="14.25" customHeight="1" x14ac:dyDescent="0.25">
      <c r="A22" s="38" t="s">
        <v>64</v>
      </c>
      <c r="B22" s="39"/>
      <c r="C22" s="43">
        <f>C21-C23</f>
        <v>3.9240000000000004</v>
      </c>
      <c r="D22" s="48">
        <f>D21-D23</f>
        <v>-66.312000000000012</v>
      </c>
      <c r="E22" s="48">
        <f>E21-E23</f>
        <v>129.24</v>
      </c>
      <c r="F22" s="48">
        <f>F21-F23</f>
        <v>106.074</v>
      </c>
      <c r="G22" s="48">
        <f>G21-G23</f>
        <v>106.074</v>
      </c>
      <c r="H22" s="48">
        <f t="shared" si="0"/>
        <v>-89.478000000000023</v>
      </c>
    </row>
    <row r="23" spans="1:8" x14ac:dyDescent="0.25">
      <c r="A23" s="167" t="s">
        <v>65</v>
      </c>
      <c r="B23" s="144"/>
      <c r="C23" s="43">
        <f>C21*10%</f>
        <v>0.43600000000000005</v>
      </c>
      <c r="D23" s="48">
        <f>D21*10%</f>
        <v>-7.3680000000000012</v>
      </c>
      <c r="E23" s="48">
        <f>E21*10%</f>
        <v>14.36</v>
      </c>
      <c r="F23" s="48">
        <f>F21*10%</f>
        <v>11.786000000000001</v>
      </c>
      <c r="G23" s="48">
        <f>G21*10%</f>
        <v>11.786000000000001</v>
      </c>
      <c r="H23" s="48">
        <f t="shared" si="0"/>
        <v>-9.9420000000000002</v>
      </c>
    </row>
    <row r="24" spans="1:8" s="105" customFormat="1" ht="9" customHeight="1" x14ac:dyDescent="0.25">
      <c r="A24" s="107"/>
      <c r="B24" s="108"/>
      <c r="C24" s="109"/>
      <c r="D24" s="110"/>
      <c r="E24" s="111"/>
      <c r="F24" s="111"/>
      <c r="G24" s="112"/>
      <c r="H24" s="111"/>
    </row>
    <row r="25" spans="1:8" ht="11.25" customHeight="1" x14ac:dyDescent="0.25">
      <c r="A25" s="164" t="s">
        <v>42</v>
      </c>
      <c r="B25" s="166"/>
      <c r="C25" s="44">
        <v>5.29</v>
      </c>
      <c r="D25" s="63">
        <v>-2995.48</v>
      </c>
      <c r="E25" s="66">
        <v>175.44</v>
      </c>
      <c r="F25" s="66">
        <v>145.09</v>
      </c>
      <c r="G25" s="69">
        <f>G26+G27</f>
        <v>14.509</v>
      </c>
      <c r="H25" s="66">
        <f>F25-E25-G25+D25+F25</f>
        <v>-2895.2489999999998</v>
      </c>
    </row>
    <row r="26" spans="1:8" ht="13.5" customHeight="1" x14ac:dyDescent="0.25">
      <c r="A26" s="38" t="s">
        <v>67</v>
      </c>
      <c r="B26" s="39"/>
      <c r="C26" s="43">
        <f>C25-C27</f>
        <v>4.7610000000000001</v>
      </c>
      <c r="D26" s="7">
        <v>-2992.29</v>
      </c>
      <c r="E26" s="48">
        <f>E25-E27</f>
        <v>157.89599999999999</v>
      </c>
      <c r="F26" s="48">
        <f>F25-F27</f>
        <v>130.58100000000002</v>
      </c>
      <c r="G26" s="67">
        <f>G57</f>
        <v>0</v>
      </c>
      <c r="H26" s="48">
        <f>F26-E26-G26+D26+F26</f>
        <v>-2889.0239999999999</v>
      </c>
    </row>
    <row r="27" spans="1:8" ht="12.75" customHeight="1" x14ac:dyDescent="0.25">
      <c r="A27" s="167" t="s">
        <v>65</v>
      </c>
      <c r="B27" s="144"/>
      <c r="C27" s="43">
        <f>C25*10%</f>
        <v>0.52900000000000003</v>
      </c>
      <c r="D27" s="48">
        <v>-3.19</v>
      </c>
      <c r="E27" s="48">
        <f>E25*10%</f>
        <v>17.544</v>
      </c>
      <c r="F27" s="48">
        <f>F25*10%</f>
        <v>14.509</v>
      </c>
      <c r="G27" s="48">
        <f>F27</f>
        <v>14.509</v>
      </c>
      <c r="H27" s="48">
        <f t="shared" ref="H27:H29" si="1">F27-E27-G27+D27+F27</f>
        <v>-6.2250000000000014</v>
      </c>
    </row>
    <row r="28" spans="1:8" ht="10.5" customHeight="1" x14ac:dyDescent="0.25">
      <c r="A28" s="123"/>
      <c r="B28" s="124"/>
      <c r="C28" s="43"/>
      <c r="D28" s="48"/>
      <c r="E28" s="48"/>
      <c r="F28" s="48"/>
      <c r="G28" s="48"/>
      <c r="H28" s="48"/>
    </row>
    <row r="29" spans="1:8" s="4" customFormat="1" ht="12.75" customHeight="1" x14ac:dyDescent="0.25">
      <c r="A29" s="159" t="s">
        <v>118</v>
      </c>
      <c r="B29" s="160"/>
      <c r="C29" s="101"/>
      <c r="D29" s="100">
        <v>-3.65</v>
      </c>
      <c r="E29" s="101">
        <f>E31+E32+E33+E34</f>
        <v>23.630000000000003</v>
      </c>
      <c r="F29" s="101">
        <f t="shared" ref="F29:G29" si="2">F31+F32+F33+F34</f>
        <v>18.32</v>
      </c>
      <c r="G29" s="101">
        <f t="shared" si="2"/>
        <v>18.32</v>
      </c>
      <c r="H29" s="66">
        <f t="shared" si="1"/>
        <v>-8.9600000000000009</v>
      </c>
    </row>
    <row r="30" spans="1:8" ht="12.75" customHeight="1" x14ac:dyDescent="0.25">
      <c r="A30" s="122" t="s">
        <v>119</v>
      </c>
      <c r="B30" s="108"/>
      <c r="C30" s="109"/>
      <c r="D30" s="111"/>
      <c r="E30" s="109"/>
      <c r="F30" s="109"/>
      <c r="G30" s="112"/>
      <c r="H30" s="100"/>
    </row>
    <row r="31" spans="1:8" ht="12.75" customHeight="1" x14ac:dyDescent="0.25">
      <c r="A31" s="161" t="s">
        <v>120</v>
      </c>
      <c r="B31" s="162"/>
      <c r="C31" s="109"/>
      <c r="D31" s="111">
        <v>-0.26</v>
      </c>
      <c r="E31" s="109">
        <v>1.59</v>
      </c>
      <c r="F31" s="109">
        <v>1.29</v>
      </c>
      <c r="G31" s="112">
        <f>F31</f>
        <v>1.29</v>
      </c>
      <c r="H31" s="48">
        <f>F31-E31-G31+D31+F31</f>
        <v>-0.56000000000000005</v>
      </c>
    </row>
    <row r="32" spans="1:8" ht="12.75" customHeight="1" x14ac:dyDescent="0.25">
      <c r="A32" s="161" t="s">
        <v>121</v>
      </c>
      <c r="B32" s="162"/>
      <c r="C32" s="109"/>
      <c r="D32" s="111">
        <v>-1.07</v>
      </c>
      <c r="E32" s="109">
        <v>6.68</v>
      </c>
      <c r="F32" s="109">
        <v>5.51</v>
      </c>
      <c r="G32" s="112">
        <f t="shared" ref="G32:G34" si="3">F32</f>
        <v>5.51</v>
      </c>
      <c r="H32" s="48">
        <f>F32-E32-G32+D32+F32</f>
        <v>-2.2400000000000002</v>
      </c>
    </row>
    <row r="33" spans="1:8" ht="12.75" customHeight="1" x14ac:dyDescent="0.25">
      <c r="A33" s="161" t="s">
        <v>122</v>
      </c>
      <c r="B33" s="162"/>
      <c r="C33" s="109"/>
      <c r="D33" s="111">
        <v>-2.17</v>
      </c>
      <c r="E33" s="109">
        <v>13.83</v>
      </c>
      <c r="F33" s="109">
        <v>10.29</v>
      </c>
      <c r="G33" s="112">
        <f t="shared" si="3"/>
        <v>10.29</v>
      </c>
      <c r="H33" s="48">
        <f>F33-E33-G33+D33+F33</f>
        <v>-5.7100000000000009</v>
      </c>
    </row>
    <row r="34" spans="1:8" ht="12.75" customHeight="1" x14ac:dyDescent="0.25">
      <c r="A34" s="161" t="s">
        <v>123</v>
      </c>
      <c r="B34" s="162"/>
      <c r="C34" s="109"/>
      <c r="D34" s="111">
        <v>-0.15</v>
      </c>
      <c r="E34" s="109">
        <v>1.53</v>
      </c>
      <c r="F34" s="109">
        <v>1.23</v>
      </c>
      <c r="G34" s="112">
        <f t="shared" si="3"/>
        <v>1.23</v>
      </c>
      <c r="H34" s="48">
        <f>F34-E34-G34+D34+F34</f>
        <v>-0.44999999999999996</v>
      </c>
    </row>
    <row r="35" spans="1:8" s="117" customFormat="1" ht="12.75" customHeight="1" x14ac:dyDescent="0.25">
      <c r="A35" s="113" t="s">
        <v>107</v>
      </c>
      <c r="B35" s="114"/>
      <c r="C35" s="101"/>
      <c r="D35" s="115"/>
      <c r="E35" s="101">
        <f>E8+E25+E29</f>
        <v>723.07</v>
      </c>
      <c r="F35" s="101">
        <f>F8+F25+F29</f>
        <v>595.85000000000014</v>
      </c>
      <c r="G35" s="101">
        <f>G8+G25+G29</f>
        <v>465.26900000000006</v>
      </c>
      <c r="H35" s="100"/>
    </row>
    <row r="36" spans="1:8" s="117" customFormat="1" ht="12.75" customHeight="1" x14ac:dyDescent="0.25">
      <c r="A36" s="113" t="s">
        <v>108</v>
      </c>
      <c r="B36" s="114"/>
      <c r="C36" s="101"/>
      <c r="D36" s="115"/>
      <c r="E36" s="101"/>
      <c r="F36" s="101"/>
      <c r="G36" s="116"/>
      <c r="H36" s="100"/>
    </row>
    <row r="37" spans="1:8" s="81" customFormat="1" ht="26.25" customHeight="1" x14ac:dyDescent="0.25">
      <c r="A37" s="157" t="s">
        <v>133</v>
      </c>
      <c r="B37" s="158"/>
      <c r="C37" s="88"/>
      <c r="D37" s="125">
        <v>43.96</v>
      </c>
      <c r="E37" s="88">
        <v>16.690000000000001</v>
      </c>
      <c r="F37" s="88">
        <v>16.690000000000001</v>
      </c>
      <c r="G37" s="87">
        <f>G39</f>
        <v>2.8373000000000004</v>
      </c>
      <c r="H37" s="66">
        <f t="shared" ref="H37:H39" si="4">F37-E37-G37+D37+F37</f>
        <v>57.812700000000007</v>
      </c>
    </row>
    <row r="38" spans="1:8" ht="12.75" customHeight="1" x14ac:dyDescent="0.25">
      <c r="A38" s="38" t="s">
        <v>67</v>
      </c>
      <c r="B38" s="39"/>
      <c r="C38" s="43">
        <f>C37-C39</f>
        <v>0</v>
      </c>
      <c r="D38" s="43">
        <v>44.12</v>
      </c>
      <c r="E38" s="43">
        <f>E37-E39</f>
        <v>13.8527</v>
      </c>
      <c r="F38" s="43">
        <f>F37-F39</f>
        <v>13.8527</v>
      </c>
      <c r="G38" s="70">
        <v>0</v>
      </c>
      <c r="H38" s="66">
        <f t="shared" si="4"/>
        <v>57.972699999999996</v>
      </c>
    </row>
    <row r="39" spans="1:8" s="81" customFormat="1" ht="15.75" customHeight="1" x14ac:dyDescent="0.25">
      <c r="A39" s="95" t="s">
        <v>49</v>
      </c>
      <c r="B39" s="96"/>
      <c r="C39" s="88"/>
      <c r="D39" s="89">
        <v>-0.84</v>
      </c>
      <c r="E39" s="88">
        <f>E37*17%</f>
        <v>2.8373000000000004</v>
      </c>
      <c r="F39" s="88">
        <f>F37*17%</f>
        <v>2.8373000000000004</v>
      </c>
      <c r="G39" s="87">
        <f>F39</f>
        <v>2.8373000000000004</v>
      </c>
      <c r="H39" s="66">
        <f t="shared" si="4"/>
        <v>-0.83999999999999986</v>
      </c>
    </row>
    <row r="40" spans="1:8" s="81" customFormat="1" ht="26.25" customHeight="1" x14ac:dyDescent="0.25">
      <c r="A40" s="157" t="s">
        <v>134</v>
      </c>
      <c r="B40" s="158"/>
      <c r="C40" s="88"/>
      <c r="D40" s="126">
        <v>163.69999999999999</v>
      </c>
      <c r="E40" s="88">
        <v>100.39</v>
      </c>
      <c r="F40" s="88">
        <v>112.48</v>
      </c>
      <c r="G40" s="87">
        <f>F42</f>
        <v>52.865600000000001</v>
      </c>
      <c r="H40" s="66">
        <f t="shared" ref="H40:H45" si="5">F40-E40-G40+D40+F40</f>
        <v>235.40440000000001</v>
      </c>
    </row>
    <row r="41" spans="1:8" ht="12.75" customHeight="1" x14ac:dyDescent="0.25">
      <c r="A41" s="38" t="s">
        <v>67</v>
      </c>
      <c r="B41" s="39"/>
      <c r="C41" s="43">
        <f>C40-C42</f>
        <v>0</v>
      </c>
      <c r="D41" s="7">
        <v>177.78</v>
      </c>
      <c r="E41" s="43">
        <f>E40-E42</f>
        <v>53.206700000000005</v>
      </c>
      <c r="F41" s="43">
        <f>F40-F42</f>
        <v>59.614400000000003</v>
      </c>
      <c r="G41" s="70">
        <v>0</v>
      </c>
      <c r="H41" s="66">
        <f t="shared" si="5"/>
        <v>243.8021</v>
      </c>
    </row>
    <row r="42" spans="1:8" s="81" customFormat="1" ht="15.75" customHeight="1" x14ac:dyDescent="0.25">
      <c r="A42" s="95" t="s">
        <v>49</v>
      </c>
      <c r="B42" s="96"/>
      <c r="C42" s="88"/>
      <c r="D42" s="89">
        <v>-14.08</v>
      </c>
      <c r="E42" s="88">
        <f>E40*47%</f>
        <v>47.183299999999996</v>
      </c>
      <c r="F42" s="88">
        <f>F40*47%</f>
        <v>52.865600000000001</v>
      </c>
      <c r="G42" s="87">
        <f>F42</f>
        <v>52.865600000000001</v>
      </c>
      <c r="H42" s="66">
        <f t="shared" si="5"/>
        <v>-8.3976999999999933</v>
      </c>
    </row>
    <row r="43" spans="1:8" s="81" customFormat="1" ht="25.5" customHeight="1" x14ac:dyDescent="0.25">
      <c r="A43" s="157" t="s">
        <v>135</v>
      </c>
      <c r="B43" s="158"/>
      <c r="C43" s="88">
        <v>300</v>
      </c>
      <c r="D43" s="125">
        <v>5.98</v>
      </c>
      <c r="E43" s="88">
        <v>3.6</v>
      </c>
      <c r="F43" s="88">
        <v>3.6</v>
      </c>
      <c r="G43" s="87">
        <f>G45</f>
        <v>0.6120000000000001</v>
      </c>
      <c r="H43" s="66">
        <f t="shared" si="5"/>
        <v>8.968</v>
      </c>
    </row>
    <row r="44" spans="1:8" s="81" customFormat="1" ht="22.5" customHeight="1" x14ac:dyDescent="0.25">
      <c r="A44" s="38" t="s">
        <v>67</v>
      </c>
      <c r="B44" s="39"/>
      <c r="C44" s="88"/>
      <c r="D44" s="89">
        <v>5.98</v>
      </c>
      <c r="E44" s="88">
        <f>E43-E45</f>
        <v>2.988</v>
      </c>
      <c r="F44" s="88">
        <f>F43-F45</f>
        <v>2.988</v>
      </c>
      <c r="G44" s="87">
        <v>0</v>
      </c>
      <c r="H44" s="66">
        <f t="shared" si="5"/>
        <v>8.968</v>
      </c>
    </row>
    <row r="45" spans="1:8" s="81" customFormat="1" ht="29.25" customHeight="1" x14ac:dyDescent="0.25">
      <c r="A45" s="95" t="s">
        <v>49</v>
      </c>
      <c r="B45" s="96"/>
      <c r="C45" s="88"/>
      <c r="D45" s="89">
        <v>0</v>
      </c>
      <c r="E45" s="88">
        <f>E43*17%</f>
        <v>0.6120000000000001</v>
      </c>
      <c r="F45" s="88">
        <f>F43*17%</f>
        <v>0.6120000000000001</v>
      </c>
      <c r="G45" s="87">
        <f>E45</f>
        <v>0.6120000000000001</v>
      </c>
      <c r="H45" s="66">
        <f t="shared" si="5"/>
        <v>0</v>
      </c>
    </row>
    <row r="46" spans="1:8" s="117" customFormat="1" ht="12" customHeight="1" x14ac:dyDescent="0.25">
      <c r="A46" s="172" t="s">
        <v>109</v>
      </c>
      <c r="B46" s="173"/>
      <c r="C46" s="101"/>
      <c r="D46" s="100"/>
      <c r="E46" s="101">
        <f>E37+E40+E43</f>
        <v>120.67999999999999</v>
      </c>
      <c r="F46" s="101">
        <f>F37+F40+F43</f>
        <v>132.77000000000001</v>
      </c>
      <c r="G46" s="101">
        <f>G37+G40+G43</f>
        <v>56.314900000000002</v>
      </c>
      <c r="H46" s="101"/>
    </row>
    <row r="47" spans="1:8" s="105" customFormat="1" x14ac:dyDescent="0.25">
      <c r="A47" s="118" t="s">
        <v>110</v>
      </c>
      <c r="B47" s="119"/>
      <c r="C47" s="101"/>
      <c r="D47" s="115"/>
      <c r="E47" s="101">
        <f>E35+E46</f>
        <v>843.75</v>
      </c>
      <c r="F47" s="101">
        <f>F35+F46</f>
        <v>728.62000000000012</v>
      </c>
      <c r="G47" s="101">
        <f>G35+G46</f>
        <v>521.58390000000009</v>
      </c>
      <c r="H47" s="100"/>
    </row>
    <row r="48" spans="1:8" s="105" customFormat="1" ht="23.25" x14ac:dyDescent="0.25">
      <c r="A48" s="120" t="s">
        <v>111</v>
      </c>
      <c r="B48" s="121"/>
      <c r="C48" s="101"/>
      <c r="D48" s="100">
        <f>D3</f>
        <v>-3093.75</v>
      </c>
      <c r="E48" s="101"/>
      <c r="F48" s="101"/>
      <c r="G48" s="101"/>
      <c r="H48" s="100">
        <f>F47-E47+D48+F47-G47</f>
        <v>-3001.8439000000003</v>
      </c>
    </row>
    <row r="49" spans="1:26" s="105" customFormat="1" ht="25.5" customHeight="1" x14ac:dyDescent="0.25">
      <c r="A49" s="148" t="s">
        <v>129</v>
      </c>
      <c r="B49" s="148"/>
      <c r="C49" s="98"/>
      <c r="D49" s="98"/>
      <c r="E49" s="100"/>
      <c r="F49" s="101"/>
      <c r="G49" s="101"/>
      <c r="H49" s="102">
        <f>H51+H50</f>
        <v>-3001.8438999999998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s="105" customFormat="1" ht="12.75" customHeight="1" x14ac:dyDescent="0.25">
      <c r="A50" s="148" t="s">
        <v>112</v>
      </c>
      <c r="B50" s="149"/>
      <c r="C50" s="98"/>
      <c r="D50" s="98"/>
      <c r="E50" s="100"/>
      <c r="F50" s="101"/>
      <c r="G50" s="101"/>
      <c r="H50" s="102">
        <f>H38+H40+H43</f>
        <v>302.3451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s="105" customFormat="1" ht="12.75" customHeight="1" x14ac:dyDescent="0.25">
      <c r="A51" s="148" t="s">
        <v>113</v>
      </c>
      <c r="B51" s="150"/>
      <c r="C51" s="98"/>
      <c r="D51" s="98"/>
      <c r="E51" s="100"/>
      <c r="F51" s="101"/>
      <c r="G51" s="101"/>
      <c r="H51" s="102">
        <f>H8+H25+H29+H39</f>
        <v>-3304.1889999999999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s="4" customFormat="1" ht="14.25" customHeight="1" x14ac:dyDescent="0.25">
      <c r="A52" s="21"/>
      <c r="B52" s="73"/>
      <c r="C52" s="74"/>
      <c r="D52" s="21"/>
      <c r="E52" s="21"/>
      <c r="F52" s="21"/>
      <c r="G52" s="21"/>
      <c r="H52" s="21"/>
    </row>
    <row r="53" spans="1:26" s="4" customFormat="1" ht="14.25" customHeight="1" x14ac:dyDescent="0.25">
      <c r="A53" s="21"/>
      <c r="B53" s="73"/>
      <c r="C53" s="74"/>
      <c r="D53" s="21"/>
      <c r="E53" s="21"/>
      <c r="F53" s="21"/>
      <c r="G53" s="21"/>
      <c r="H53" s="21"/>
    </row>
    <row r="54" spans="1:26" x14ac:dyDescent="0.25">
      <c r="A54" s="21" t="s">
        <v>130</v>
      </c>
      <c r="D54" s="23"/>
      <c r="E54" s="23"/>
      <c r="F54" s="23"/>
      <c r="G54" s="23"/>
    </row>
    <row r="55" spans="1:26" ht="12" customHeight="1" x14ac:dyDescent="0.25">
      <c r="A55" s="151" t="s">
        <v>132</v>
      </c>
      <c r="B55" s="152"/>
      <c r="C55" s="153"/>
      <c r="D55" s="90" t="s">
        <v>115</v>
      </c>
      <c r="E55" s="31" t="s">
        <v>51</v>
      </c>
      <c r="F55" s="31" t="s">
        <v>52</v>
      </c>
      <c r="G55" s="31" t="s">
        <v>53</v>
      </c>
    </row>
    <row r="56" spans="1:26" ht="17.25" customHeight="1" x14ac:dyDescent="0.25">
      <c r="A56" s="145" t="s">
        <v>136</v>
      </c>
      <c r="B56" s="146"/>
      <c r="C56" s="147"/>
      <c r="D56" s="97"/>
      <c r="E56" s="32"/>
      <c r="F56" s="31"/>
      <c r="G56" s="33"/>
    </row>
    <row r="57" spans="1:26" s="4" customFormat="1" ht="13.5" customHeight="1" x14ac:dyDescent="0.25">
      <c r="A57" s="92" t="s">
        <v>7</v>
      </c>
      <c r="B57" s="93"/>
      <c r="C57" s="91"/>
      <c r="D57" s="91"/>
      <c r="E57" s="49"/>
      <c r="F57" s="50"/>
      <c r="G57" s="51">
        <f>SUM(G56:G56)</f>
        <v>0</v>
      </c>
    </row>
    <row r="58" spans="1:26" s="4" customFormat="1" ht="13.5" customHeight="1" x14ac:dyDescent="0.25">
      <c r="A58" s="82"/>
      <c r="B58" s="83"/>
      <c r="C58" s="83"/>
      <c r="D58" s="83"/>
      <c r="E58" s="84"/>
      <c r="F58" s="85"/>
      <c r="G58" s="86"/>
    </row>
    <row r="59" spans="1:26" x14ac:dyDescent="0.25">
      <c r="A59" s="21" t="s">
        <v>43</v>
      </c>
      <c r="D59" s="23"/>
      <c r="E59" s="23"/>
      <c r="F59" s="23"/>
      <c r="G59" s="23"/>
    </row>
    <row r="60" spans="1:26" x14ac:dyDescent="0.25">
      <c r="A60" s="21" t="s">
        <v>44</v>
      </c>
      <c r="D60" s="23"/>
      <c r="E60" s="23"/>
      <c r="F60" s="23"/>
      <c r="G60" s="23"/>
    </row>
    <row r="61" spans="1:26" ht="23.25" customHeight="1" x14ac:dyDescent="0.25">
      <c r="A61" s="143" t="s">
        <v>55</v>
      </c>
      <c r="B61" s="144"/>
      <c r="C61" s="144"/>
      <c r="D61" s="144"/>
      <c r="E61" s="130"/>
      <c r="F61" s="35" t="s">
        <v>52</v>
      </c>
      <c r="G61" s="34" t="s">
        <v>54</v>
      </c>
    </row>
    <row r="62" spans="1:26" x14ac:dyDescent="0.25">
      <c r="A62" s="143" t="s">
        <v>69</v>
      </c>
      <c r="B62" s="144"/>
      <c r="C62" s="144"/>
      <c r="D62" s="144"/>
      <c r="E62" s="130"/>
      <c r="F62" s="31"/>
      <c r="G62" s="31">
        <v>0</v>
      </c>
    </row>
    <row r="63" spans="1:26" x14ac:dyDescent="0.25">
      <c r="A63" s="23"/>
      <c r="D63" s="23"/>
      <c r="E63" s="23"/>
      <c r="F63" s="23"/>
      <c r="G63" s="23"/>
    </row>
    <row r="64" spans="1:26" x14ac:dyDescent="0.25">
      <c r="A64" s="23"/>
      <c r="D64" s="23"/>
      <c r="E64" s="23"/>
      <c r="F64" s="23"/>
      <c r="G64" s="23"/>
    </row>
    <row r="65" spans="1:8" x14ac:dyDescent="0.25">
      <c r="G65" s="79"/>
    </row>
    <row r="66" spans="1:8" x14ac:dyDescent="0.25">
      <c r="A66" s="4" t="s">
        <v>105</v>
      </c>
      <c r="E66" s="36"/>
      <c r="F66" s="72"/>
      <c r="G66" s="36"/>
    </row>
    <row r="67" spans="1:8" x14ac:dyDescent="0.25">
      <c r="A67" s="21" t="s">
        <v>131</v>
      </c>
      <c r="B67" s="73"/>
      <c r="C67" s="74"/>
      <c r="D67" s="21"/>
      <c r="E67" s="36"/>
      <c r="F67" s="72"/>
      <c r="G67" s="36"/>
    </row>
    <row r="68" spans="1:8" ht="42" customHeight="1" x14ac:dyDescent="0.25">
      <c r="A68" s="163" t="s">
        <v>138</v>
      </c>
      <c r="B68" s="163"/>
      <c r="C68" s="163"/>
      <c r="D68" s="163"/>
      <c r="E68" s="163"/>
      <c r="F68" s="163"/>
      <c r="G68" s="163"/>
      <c r="H68" s="81"/>
    </row>
    <row r="69" spans="1:8" ht="12" customHeight="1" x14ac:dyDescent="0.25">
      <c r="A69" s="75"/>
      <c r="B69" s="76"/>
      <c r="C69" s="76"/>
      <c r="D69" s="76"/>
      <c r="E69" s="76"/>
      <c r="F69" s="76"/>
      <c r="G69" s="76"/>
      <c r="H69" s="77"/>
    </row>
    <row r="70" spans="1:8" ht="12" customHeight="1" x14ac:dyDescent="0.25">
      <c r="A70" s="80"/>
      <c r="B70" s="76"/>
      <c r="C70" s="76"/>
      <c r="D70" s="76"/>
      <c r="E70" s="76"/>
      <c r="F70" s="76"/>
      <c r="G70" s="76"/>
      <c r="H70" s="77"/>
    </row>
    <row r="71" spans="1:8" ht="12" customHeight="1" x14ac:dyDescent="0.25">
      <c r="A71" s="80"/>
      <c r="B71" s="76"/>
      <c r="C71" s="76"/>
      <c r="D71" s="76"/>
      <c r="E71" s="76"/>
      <c r="F71" s="76"/>
      <c r="G71" s="76"/>
      <c r="H71" s="77"/>
    </row>
    <row r="72" spans="1:8" x14ac:dyDescent="0.25">
      <c r="A72" s="4" t="s">
        <v>70</v>
      </c>
      <c r="B72" s="46"/>
      <c r="C72" s="47"/>
      <c r="D72" s="4"/>
      <c r="E72" s="4" t="s">
        <v>71</v>
      </c>
      <c r="F72" s="4"/>
    </row>
    <row r="73" spans="1:8" x14ac:dyDescent="0.25">
      <c r="A73" s="4" t="s">
        <v>72</v>
      </c>
      <c r="B73" s="46"/>
      <c r="C73" s="47"/>
      <c r="D73" s="4"/>
      <c r="E73" s="4"/>
      <c r="F73" s="4"/>
    </row>
    <row r="74" spans="1:8" x14ac:dyDescent="0.25">
      <c r="A74" s="4" t="s">
        <v>83</v>
      </c>
      <c r="B74" s="46"/>
      <c r="C74" s="47"/>
      <c r="D74" s="4"/>
      <c r="E74" s="4"/>
      <c r="F74" s="4"/>
    </row>
    <row r="76" spans="1:8" x14ac:dyDescent="0.25">
      <c r="A76" s="23" t="s">
        <v>73</v>
      </c>
      <c r="B76" s="78"/>
    </row>
    <row r="77" spans="1:8" x14ac:dyDescent="0.25">
      <c r="A77" s="23" t="s">
        <v>74</v>
      </c>
      <c r="B77" s="78"/>
      <c r="C77" s="45" t="s">
        <v>25</v>
      </c>
    </row>
    <row r="78" spans="1:8" x14ac:dyDescent="0.25">
      <c r="A78" s="23" t="s">
        <v>75</v>
      </c>
      <c r="B78" s="78"/>
      <c r="C78" s="45" t="s">
        <v>76</v>
      </c>
    </row>
    <row r="79" spans="1:8" x14ac:dyDescent="0.25">
      <c r="A79" s="23" t="s">
        <v>77</v>
      </c>
      <c r="B79" s="78"/>
      <c r="C79" s="45" t="s">
        <v>78</v>
      </c>
    </row>
  </sheetData>
  <mergeCells count="34">
    <mergeCell ref="A68:G68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25:B25"/>
    <mergeCell ref="A27:B27"/>
    <mergeCell ref="A46:B46"/>
    <mergeCell ref="A49:B49"/>
    <mergeCell ref="A3:B3"/>
    <mergeCell ref="A6:H6"/>
    <mergeCell ref="A37:B37"/>
    <mergeCell ref="A43:B43"/>
    <mergeCell ref="A40:B40"/>
    <mergeCell ref="A29:B29"/>
    <mergeCell ref="A31:B31"/>
    <mergeCell ref="A32:B32"/>
    <mergeCell ref="A33:B33"/>
    <mergeCell ref="A34:B34"/>
    <mergeCell ref="A4:B4"/>
    <mergeCell ref="A5:B5"/>
    <mergeCell ref="A61:E61"/>
    <mergeCell ref="A62:E62"/>
    <mergeCell ref="A56:C56"/>
    <mergeCell ref="A50:B50"/>
    <mergeCell ref="A51:B51"/>
    <mergeCell ref="A55:C5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2019-02-11T00:12:26Z</cp:lastPrinted>
  <dcterms:created xsi:type="dcterms:W3CDTF">2013-02-18T04:38:06Z</dcterms:created>
  <dcterms:modified xsi:type="dcterms:W3CDTF">2019-02-12T00:00:31Z</dcterms:modified>
</cp:coreProperties>
</file>