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600" windowHeight="10995" activeTab="1"/>
  </bookViews>
  <sheets>
    <sheet name="УК" sheetId="1" r:id="rId1"/>
    <sheet name="Лист2" sheetId="8" r:id="rId2"/>
  </sheets>
  <calcPr calcId="144525" concurrentCalc="0"/>
</workbook>
</file>

<file path=xl/calcChain.xml><?xml version="1.0" encoding="utf-8"?>
<calcChain xmlns="http://schemas.openxmlformats.org/spreadsheetml/2006/main">
  <c r="G59" i="8" l="1"/>
  <c r="G26" i="8"/>
  <c r="G25" i="8"/>
  <c r="H25" i="8"/>
  <c r="H50" i="8"/>
  <c r="F21" i="8"/>
  <c r="E21" i="8"/>
  <c r="F45" i="8"/>
  <c r="E8" i="8"/>
  <c r="E29" i="8"/>
  <c r="E35" i="8"/>
  <c r="E45" i="8"/>
  <c r="E46" i="8"/>
  <c r="D3" i="8"/>
  <c r="F27" i="8"/>
  <c r="G27" i="8"/>
  <c r="G42" i="8"/>
  <c r="G41" i="8"/>
  <c r="H41" i="8"/>
  <c r="G44" i="8"/>
  <c r="G43" i="8"/>
  <c r="H43" i="8"/>
  <c r="H49" i="8"/>
  <c r="F8" i="8"/>
  <c r="H8" i="8"/>
  <c r="F29" i="8"/>
  <c r="G31" i="8"/>
  <c r="G32" i="8"/>
  <c r="G33" i="8"/>
  <c r="G34" i="8"/>
  <c r="G29" i="8"/>
  <c r="H29" i="8"/>
  <c r="G37" i="8"/>
  <c r="H37" i="8"/>
  <c r="G39" i="8"/>
  <c r="H39" i="8"/>
  <c r="D47" i="8"/>
  <c r="F35" i="8"/>
  <c r="F46" i="8"/>
  <c r="G8" i="8"/>
  <c r="G35" i="8"/>
  <c r="G45" i="8"/>
  <c r="G46" i="8"/>
  <c r="H47" i="8"/>
  <c r="H48" i="8"/>
  <c r="H40" i="8"/>
  <c r="H34" i="8"/>
  <c r="H33" i="8"/>
  <c r="H32" i="8"/>
  <c r="H31" i="8"/>
  <c r="E27" i="8"/>
  <c r="H27" i="8"/>
  <c r="E26" i="8"/>
  <c r="F26" i="8"/>
  <c r="H26" i="8"/>
  <c r="D23" i="8"/>
  <c r="E23" i="8"/>
  <c r="F23" i="8"/>
  <c r="H23" i="8"/>
  <c r="D22" i="8"/>
  <c r="E22" i="8"/>
  <c r="F22" i="8"/>
  <c r="H22" i="8"/>
  <c r="H21" i="8"/>
  <c r="D20" i="8"/>
  <c r="E20" i="8"/>
  <c r="F20" i="8"/>
  <c r="H20" i="8"/>
  <c r="D19" i="8"/>
  <c r="E19" i="8"/>
  <c r="F19" i="8"/>
  <c r="H19" i="8"/>
  <c r="H18" i="8"/>
  <c r="D17" i="8"/>
  <c r="E17" i="8"/>
  <c r="F17" i="8"/>
  <c r="H17" i="8"/>
  <c r="D16" i="8"/>
  <c r="E16" i="8"/>
  <c r="F16" i="8"/>
  <c r="H16" i="8"/>
  <c r="H15" i="8"/>
  <c r="D14" i="8"/>
  <c r="E14" i="8"/>
  <c r="F14" i="8"/>
  <c r="H14" i="8"/>
  <c r="D13" i="8"/>
  <c r="E13" i="8"/>
  <c r="F13" i="8"/>
  <c r="H13" i="8"/>
  <c r="H12" i="8"/>
  <c r="D10" i="8"/>
  <c r="E10" i="8"/>
  <c r="F10" i="8"/>
  <c r="H10" i="8"/>
  <c r="D9" i="8"/>
  <c r="E9" i="8"/>
  <c r="F9" i="8"/>
  <c r="H9" i="8"/>
  <c r="H44" i="8"/>
  <c r="G38" i="8"/>
  <c r="C8" i="8"/>
  <c r="H42" i="8"/>
  <c r="H38" i="8"/>
  <c r="G21" i="8"/>
  <c r="G15" i="8"/>
  <c r="G12" i="8"/>
  <c r="G18" i="8"/>
  <c r="C27" i="8"/>
  <c r="C26" i="8"/>
  <c r="C23" i="8"/>
  <c r="C22" i="8"/>
  <c r="C17" i="8"/>
  <c r="C16" i="8"/>
  <c r="G23" i="8"/>
  <c r="G22" i="8"/>
  <c r="G20" i="8"/>
  <c r="G19" i="8"/>
  <c r="G17" i="8"/>
  <c r="G16" i="8"/>
  <c r="G14" i="8"/>
  <c r="G13" i="8"/>
  <c r="G10" i="8"/>
  <c r="G9" i="8"/>
  <c r="C20" i="8"/>
  <c r="C19" i="8"/>
  <c r="C14" i="8"/>
  <c r="C13" i="8"/>
  <c r="C10" i="8"/>
  <c r="C9" i="8"/>
</calcChain>
</file>

<file path=xl/sharedStrings.xml><?xml version="1.0" encoding="utf-8"?>
<sst xmlns="http://schemas.openxmlformats.org/spreadsheetml/2006/main" count="180" uniqueCount="158">
  <si>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</si>
  <si>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</si>
  <si>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</si>
  <si>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</si>
  <si>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</si>
  <si>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</si>
  <si>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</si>
  <si>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</si>
  <si>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</si>
  <si>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</si>
  <si>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</si>
  <si>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</si>
  <si>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</si>
  <si>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</si>
  <si>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</si>
  <si>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</si>
  <si>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</si>
  <si>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</si>
  <si>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</si>
  <si>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</si>
  <si>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</si>
  <si>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</si>
  <si>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</si>
  <si>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</si>
  <si>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</si>
  <si>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</si>
  <si>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</si>
  <si>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</si>
  <si>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</si>
  <si>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</si>
  <si>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</si>
  <si>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</si>
  <si>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</si>
  <si>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</si>
  <si>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</si>
  <si>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</si>
  <si>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</si>
  <si>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</si>
  <si>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</si>
  <si>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</si>
  <si>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</si>
  <si>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</si>
  <si>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</si>
  <si>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</si>
  <si>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</si>
  <si>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</si>
  <si>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</si>
  <si>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</si>
  <si>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период</t>
  </si>
  <si>
    <t>количество</t>
  </si>
  <si>
    <t>сумма, тыс.руб.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</si>
  <si>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</si>
  <si>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</si>
  <si>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</si>
  <si>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</si>
  <si>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</si>
  <si>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</si>
  <si>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</si>
  <si>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</si>
  <si>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</si>
  <si>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</si>
  <si>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</si>
  <si>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</si>
  <si>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</si>
  <si>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нет</t>
  </si>
  <si>
    <t xml:space="preserve">Генеральный директор 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</si>
  <si>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</si>
  <si>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</si>
  <si>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</si>
  <si>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</si>
  <si>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</si>
  <si>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</si>
  <si>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uklr2006@mail.ru</t>
  </si>
  <si>
    <t>1.4 Вывоз и утилизация ТБО</t>
  </si>
  <si>
    <t>неименование работ</t>
  </si>
  <si>
    <t>1.Сведения об Управляющей компании Ленинского района-1</t>
  </si>
  <si>
    <t xml:space="preserve"> ООО "Управляющая компания Ленинского района-1"</t>
  </si>
  <si>
    <t>Ленинского района-1":</t>
  </si>
  <si>
    <t>ООО "Эра"</t>
  </si>
  <si>
    <t>2-265-897</t>
  </si>
  <si>
    <t>от 30.07. 2007г. Серия 25 № 002827459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</si>
  <si>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</si>
  <si>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</si>
  <si>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</si>
  <si>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</si>
  <si>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</si>
  <si>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</si>
  <si>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</si>
  <si>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</si>
  <si>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</si>
  <si>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</si>
  <si>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</si>
  <si>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</si>
  <si>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</si>
  <si>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</si>
  <si>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Чистый двор"</t>
  </si>
  <si>
    <t>ул. Тунгусская,8</t>
  </si>
  <si>
    <t>ул. Светланская</t>
  </si>
  <si>
    <t>Часть 4</t>
  </si>
  <si>
    <t xml:space="preserve">                                             №  108/Б</t>
  </si>
  <si>
    <t>01.09.2009г.</t>
  </si>
  <si>
    <t>ул. Тунгусская, 8</t>
  </si>
  <si>
    <t>Колличество проживающих</t>
  </si>
  <si>
    <t>4.Капитальный ремонт</t>
  </si>
  <si>
    <t>5. Текущий ремонт коммуникаций, проходящих через нежилые помещения</t>
  </si>
  <si>
    <t>3.На основании решения собрания</t>
  </si>
  <si>
    <t>ИТОГО ПО ДОМУ:</t>
  </si>
  <si>
    <t>ПРОЧИЕ УСЛУГИ:</t>
  </si>
  <si>
    <t>ИТОГО ПО ПРОЧИМ УСЛУГАМ: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</si>
  <si>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</si>
  <si>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</si>
  <si>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</si>
  <si>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</si>
  <si>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</si>
  <si>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исполни-ль</t>
  </si>
  <si>
    <t>4.1 Услуги по управл-ю не предусмот-ы</t>
  </si>
  <si>
    <t>3.1. Услуги по управлению не предусм-ы</t>
  </si>
  <si>
    <t>ООО " Восток Мегаполис"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</si>
  <si>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</si>
  <si>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</si>
  <si>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</si>
  <si>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</si>
  <si>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</si>
  <si>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</si>
  <si>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5. Телекоммуникаций, на общедомовом имуществе: Ростелеком</t>
  </si>
  <si>
    <t>390 руб. в мес</t>
  </si>
  <si>
    <t>3051,80 м2</t>
  </si>
  <si>
    <t>584,20 м2</t>
  </si>
  <si>
    <t>переходящие остатки д/ср-в на начало 01.01. 2019г.</t>
  </si>
  <si>
    <t xml:space="preserve"> начисления и фактическое поступление средств по статьям затрат за 2019 г.(тыс.р.)</t>
  </si>
  <si>
    <t>1.Отчет об исполнении договора управления за 2019 г.(тыс.р.)</t>
  </si>
  <si>
    <t>переходящие остатки д/ср-в на конец 2019г.</t>
  </si>
  <si>
    <t>3. Перечень работ, выполненных по статье " текущий ремонт"  в 2019 году.</t>
  </si>
  <si>
    <t>План по статье "текущий ремонт" на 2020 год</t>
  </si>
  <si>
    <t xml:space="preserve">                       Отчет ООО "Управляющей компании Ленинского района-1"  за 2019 г.</t>
  </si>
  <si>
    <t>586,00 м2</t>
  </si>
  <si>
    <t>Аварийная замена канализационного стояка кв.2 в подвале</t>
  </si>
  <si>
    <t>02.19г</t>
  </si>
  <si>
    <t>5 пм</t>
  </si>
  <si>
    <t>Аварийная замена трубопровода (ЦО)</t>
  </si>
  <si>
    <t>08.19г</t>
  </si>
  <si>
    <t>15 пм</t>
  </si>
  <si>
    <t>Санеитарная вырубка деревьев</t>
  </si>
  <si>
    <t>Вертикаль</t>
  </si>
  <si>
    <t>11.19г</t>
  </si>
  <si>
    <t>1 компл</t>
  </si>
  <si>
    <t>Управляющая компания предлагает: ремонт системы электроснабжения, частичный ремонт кровли, косметический ремонт подъездов. Выполнение предложенных, или иных необходимых собственникам работ возможно за счет дополнительного сбора денежных средств на основании решения общего собрания.</t>
  </si>
  <si>
    <t>4.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</si>
  <si>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</si>
  <si>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</si>
  <si>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</si>
  <si>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</si>
  <si>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</si>
  <si>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ул. Светланская, 108/б</t>
  </si>
  <si>
    <t>2-205-087</t>
  </si>
  <si>
    <t>Тяптин Андрей Александрович</t>
  </si>
  <si>
    <t>А.А. Тяптин</t>
  </si>
  <si>
    <t xml:space="preserve">ИСХ     №        37 / 02             от    17 . 02  .2020г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</si>
</sst>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7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4" fillId="0" borderId="0" xfId="0" applyFont="1"/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0" fillId="0" borderId="0" xfId="0" applyNumberFormat="1"/>
    <xf numFmtId="164" fontId="6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0" fillId="0" borderId="0" xfId="0" applyAlignment="1"/>
    <xf numFmtId="0" fontId="7" fillId="2" borderId="0" xfId="0" applyFont="1" applyFill="1" applyBorder="1" applyAlignment="1"/>
    <xf numFmtId="164" fontId="9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14" fillId="0" borderId="0" xfId="0" applyFont="1" applyAlignment="1"/>
    <xf numFmtId="2" fontId="4" fillId="0" borderId="0" xfId="0" applyNumberFormat="1" applyFont="1"/>
    <xf numFmtId="0" fontId="3" fillId="0" borderId="6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4" fillId="0" borderId="6" xfId="0" applyFont="1" applyBorder="1" applyAlignment="1"/>
    <xf numFmtId="0" fontId="12" fillId="0" borderId="2" xfId="0" applyFont="1" applyBorder="1" applyAlignment="1"/>
    <xf numFmtId="0" fontId="4" fillId="0" borderId="5" xfId="0" applyFont="1" applyBorder="1" applyAlignment="1"/>
    <xf numFmtId="0" fontId="3" fillId="0" borderId="0" xfId="0" applyFont="1" applyFill="1" applyBorder="1" applyAlignment="1">
      <alignment horizontal="center" wrapText="1"/>
    </xf>
    <xf numFmtId="0" fontId="3" fillId="0" borderId="4" xfId="0" applyFont="1" applyBorder="1" applyAlignment="1"/>
    <xf numFmtId="0" fontId="3" fillId="0" borderId="8" xfId="0" applyFont="1" applyBorder="1" applyAlignment="1"/>
    <xf numFmtId="0" fontId="3" fillId="0" borderId="6" xfId="0" applyFont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164" fontId="4" fillId="0" borderId="0" xfId="0" applyNumberFormat="1" applyFont="1"/>
    <xf numFmtId="164" fontId="9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2" fontId="7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9" fillId="2" borderId="4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0" fillId="2" borderId="0" xfId="0" applyFill="1"/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164" fontId="0" fillId="2" borderId="0" xfId="0" applyNumberFormat="1" applyFill="1"/>
    <xf numFmtId="0" fontId="9" fillId="2" borderId="1" xfId="0" applyFont="1" applyFill="1" applyBorder="1" applyAlignment="1"/>
    <xf numFmtId="2" fontId="9" fillId="2" borderId="1" xfId="0" applyNumberFormat="1" applyFont="1" applyFill="1" applyBorder="1"/>
    <xf numFmtId="0" fontId="0" fillId="2" borderId="0" xfId="0" applyFill="1" applyBorder="1"/>
    <xf numFmtId="0" fontId="9" fillId="2" borderId="7" xfId="0" applyFont="1" applyFill="1" applyBorder="1" applyAlignment="1">
      <alignment wrapText="1"/>
    </xf>
    <xf numFmtId="2" fontId="9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/>
    <xf numFmtId="0" fontId="3" fillId="2" borderId="0" xfId="0" applyFont="1" applyFill="1" applyBorder="1" applyAlignment="1">
      <alignment horizontal="center" wrapText="1"/>
    </xf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left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2" fontId="9" fillId="0" borderId="3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8" fillId="0" borderId="6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/>
    <xf numFmtId="2" fontId="0" fillId="2" borderId="0" xfId="0" applyNumberFormat="1" applyFill="1" applyBorder="1"/>
    <xf numFmtId="17" fontId="6" fillId="0" borderId="1" xfId="0" applyNumberFormat="1" applyFont="1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164" fontId="4" fillId="0" borderId="1" xfId="0" applyNumberFormat="1" applyFont="1" applyBorder="1" applyAlignment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9" fillId="0" borderId="2" xfId="0" applyFont="1" applyFill="1" applyBorder="1" applyAlignment="1"/>
    <xf numFmtId="0" fontId="0" fillId="0" borderId="6" xfId="0" applyBorder="1" applyAlignment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3" fillId="0" borderId="2" xfId="0" applyFont="1" applyBorder="1" applyAlignment="1"/>
    <xf numFmtId="0" fontId="3" fillId="0" borderId="6" xfId="0" applyFont="1" applyBorder="1" applyAlignment="1"/>
    <xf numFmtId="0" fontId="0" fillId="0" borderId="6" xfId="0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9" fillId="2" borderId="2" xfId="0" applyFont="1" applyFill="1" applyBorder="1" applyAlignment="1"/>
    <xf numFmtId="0" fontId="9" fillId="2" borderId="6" xfId="0" applyFont="1" applyFill="1" applyBorder="1" applyAlignment="1"/>
    <xf numFmtId="0" fontId="4" fillId="0" borderId="6" xfId="0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workbookViewId="0">
      <selection activeCell="E6" sqref="E6"/>
    </sheetView>
  </sheetViews>
  <sheetFormatPr defaultRowHeight="15" x14ac:dyDescent="0.25"/>
  <cols>
    <col min="1" max="1" width="3" customWidth="1"/>
    <col min="2" max="2" width="36" bestFit="1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134</v>
      </c>
      <c r="C1" s="1"/>
    </row>
    <row r="2" spans="1:4" ht="15" customHeight="1" x14ac:dyDescent="0.25">
      <c r="A2" s="2" t="s">
        <v>43</v>
      </c>
      <c r="C2" s="4"/>
    </row>
    <row r="3" spans="1:4" ht="15.75" x14ac:dyDescent="0.25">
      <c r="B3" s="24" t="s">
        <v>99</v>
      </c>
      <c r="C3" s="24" t="s">
        <v>97</v>
      </c>
    </row>
    <row r="4" spans="1:4" ht="14.25" customHeight="1" x14ac:dyDescent="0.25">
      <c r="A4" s="22" t="s">
        <v>157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75</v>
      </c>
      <c r="C6" s="21"/>
    </row>
    <row r="7" spans="1:4" s="23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9</v>
      </c>
      <c r="C8" s="27" t="s">
        <v>76</v>
      </c>
      <c r="D8" s="10"/>
    </row>
    <row r="9" spans="1:4" s="3" customFormat="1" ht="12" customHeight="1" x14ac:dyDescent="0.25">
      <c r="A9" s="13" t="s">
        <v>1</v>
      </c>
      <c r="B9" s="14" t="s">
        <v>10</v>
      </c>
      <c r="C9" s="148" t="s">
        <v>155</v>
      </c>
      <c r="D9" s="149"/>
    </row>
    <row r="10" spans="1:4" s="3" customFormat="1" ht="24" customHeight="1" x14ac:dyDescent="0.25">
      <c r="A10" s="13" t="s">
        <v>2</v>
      </c>
      <c r="B10" s="15" t="s">
        <v>11</v>
      </c>
      <c r="C10" s="150" t="s">
        <v>80</v>
      </c>
      <c r="D10" s="147"/>
    </row>
    <row r="11" spans="1:4" s="3" customFormat="1" ht="15" customHeight="1" x14ac:dyDescent="0.25">
      <c r="A11" s="13" t="s">
        <v>3</v>
      </c>
      <c r="B11" s="14" t="s">
        <v>12</v>
      </c>
      <c r="C11" s="148" t="s">
        <v>13</v>
      </c>
      <c r="D11" s="149"/>
    </row>
    <row r="12" spans="1:4" s="3" customFormat="1" ht="18.75" customHeight="1" x14ac:dyDescent="0.25">
      <c r="A12" s="151">
        <v>5</v>
      </c>
      <c r="B12" s="151" t="s">
        <v>81</v>
      </c>
      <c r="C12" s="53" t="s">
        <v>82</v>
      </c>
      <c r="D12" s="54" t="s">
        <v>83</v>
      </c>
    </row>
    <row r="13" spans="1:4" s="3" customFormat="1" ht="14.25" customHeight="1" x14ac:dyDescent="0.25">
      <c r="A13" s="151"/>
      <c r="B13" s="151"/>
      <c r="C13" s="53" t="s">
        <v>84</v>
      </c>
      <c r="D13" s="54" t="s">
        <v>85</v>
      </c>
    </row>
    <row r="14" spans="1:4" s="3" customFormat="1" x14ac:dyDescent="0.25">
      <c r="A14" s="151"/>
      <c r="B14" s="151"/>
      <c r="C14" s="53" t="s">
        <v>86</v>
      </c>
      <c r="D14" s="54" t="s">
        <v>87</v>
      </c>
    </row>
    <row r="15" spans="1:4" s="3" customFormat="1" ht="16.5" customHeight="1" x14ac:dyDescent="0.25">
      <c r="A15" s="151"/>
      <c r="B15" s="151"/>
      <c r="C15" s="53" t="s">
        <v>88</v>
      </c>
      <c r="D15" s="54" t="s">
        <v>90</v>
      </c>
    </row>
    <row r="16" spans="1:4" s="3" customFormat="1" ht="16.5" customHeight="1" x14ac:dyDescent="0.25">
      <c r="A16" s="151"/>
      <c r="B16" s="151"/>
      <c r="C16" s="53" t="s">
        <v>89</v>
      </c>
      <c r="D16" s="54" t="s">
        <v>83</v>
      </c>
    </row>
    <row r="17" spans="1:4" s="5" customFormat="1" ht="15.75" customHeight="1" x14ac:dyDescent="0.25">
      <c r="A17" s="151"/>
      <c r="B17" s="151"/>
      <c r="C17" s="53" t="s">
        <v>91</v>
      </c>
      <c r="D17" s="54" t="s">
        <v>92</v>
      </c>
    </row>
    <row r="18" spans="1:4" s="5" customFormat="1" ht="15.75" customHeight="1" x14ac:dyDescent="0.25">
      <c r="A18" s="151"/>
      <c r="B18" s="151"/>
      <c r="C18" s="55" t="s">
        <v>93</v>
      </c>
      <c r="D18" s="54" t="s">
        <v>94</v>
      </c>
    </row>
    <row r="19" spans="1:4" ht="21.75" customHeight="1" x14ac:dyDescent="0.25">
      <c r="A19" s="13" t="s">
        <v>4</v>
      </c>
      <c r="B19" s="14" t="s">
        <v>14</v>
      </c>
      <c r="C19" s="152" t="s">
        <v>72</v>
      </c>
      <c r="D19" s="153"/>
    </row>
    <row r="20" spans="1:4" s="5" customFormat="1" ht="20.25" customHeight="1" x14ac:dyDescent="0.25">
      <c r="A20" s="13" t="s">
        <v>5</v>
      </c>
      <c r="B20" s="14" t="s">
        <v>15</v>
      </c>
      <c r="C20" s="154" t="s">
        <v>47</v>
      </c>
      <c r="D20" s="155"/>
    </row>
    <row r="21" spans="1:4" s="5" customFormat="1" ht="15" customHeight="1" x14ac:dyDescent="0.25">
      <c r="A21" s="13" t="s">
        <v>6</v>
      </c>
      <c r="B21" s="14" t="s">
        <v>16</v>
      </c>
      <c r="C21" s="150" t="s">
        <v>17</v>
      </c>
      <c r="D21" s="156"/>
    </row>
    <row r="22" spans="1:4" ht="13.5" customHeight="1" x14ac:dyDescent="0.25">
      <c r="A22" s="25"/>
      <c r="B22" s="26"/>
      <c r="C22" s="25"/>
      <c r="D22" s="25"/>
    </row>
    <row r="23" spans="1:4" x14ac:dyDescent="0.25">
      <c r="A23" s="8" t="s">
        <v>18</v>
      </c>
      <c r="B23" s="17"/>
      <c r="C23" s="17"/>
      <c r="D23" s="101"/>
    </row>
    <row r="24" spans="1:4" ht="12.75" customHeight="1" x14ac:dyDescent="0.25">
      <c r="A24" s="16"/>
      <c r="B24" s="17"/>
      <c r="C24" s="17"/>
      <c r="D24" s="17"/>
    </row>
    <row r="25" spans="1:4" x14ac:dyDescent="0.25">
      <c r="A25" s="6"/>
      <c r="B25" s="18" t="s">
        <v>19</v>
      </c>
      <c r="C25" s="7" t="s">
        <v>20</v>
      </c>
      <c r="D25" s="9" t="s">
        <v>21</v>
      </c>
    </row>
    <row r="26" spans="1:4" ht="30.75" customHeight="1" x14ac:dyDescent="0.25">
      <c r="A26" s="157" t="s">
        <v>24</v>
      </c>
      <c r="B26" s="158"/>
      <c r="C26" s="158"/>
      <c r="D26" s="159"/>
    </row>
    <row r="27" spans="1:4" ht="12" customHeight="1" x14ac:dyDescent="0.25">
      <c r="A27" s="50"/>
      <c r="B27" s="51"/>
      <c r="C27" s="51"/>
      <c r="D27" s="52"/>
    </row>
    <row r="28" spans="1:4" ht="13.5" customHeight="1" x14ac:dyDescent="0.25">
      <c r="A28" s="7">
        <v>1</v>
      </c>
      <c r="B28" s="6" t="s">
        <v>95</v>
      </c>
      <c r="C28" s="6" t="s">
        <v>22</v>
      </c>
      <c r="D28" s="6" t="s">
        <v>23</v>
      </c>
    </row>
    <row r="29" spans="1:4" x14ac:dyDescent="0.25">
      <c r="A29" s="20" t="s">
        <v>25</v>
      </c>
      <c r="B29" s="19"/>
      <c r="C29" s="19"/>
      <c r="D29" s="19"/>
    </row>
    <row r="30" spans="1:4" x14ac:dyDescent="0.25">
      <c r="A30" s="7">
        <v>1</v>
      </c>
      <c r="B30" s="6" t="s">
        <v>78</v>
      </c>
      <c r="C30" s="6" t="s">
        <v>96</v>
      </c>
      <c r="D30" s="6" t="s">
        <v>79</v>
      </c>
    </row>
    <row r="31" spans="1:4" x14ac:dyDescent="0.25">
      <c r="A31" s="20" t="s">
        <v>37</v>
      </c>
      <c r="B31" s="19"/>
      <c r="C31" s="19"/>
      <c r="D31" s="19"/>
    </row>
    <row r="32" spans="1:4" x14ac:dyDescent="0.25">
      <c r="A32" s="20" t="s">
        <v>38</v>
      </c>
      <c r="B32" s="19"/>
      <c r="C32" s="19"/>
      <c r="D32" s="19"/>
    </row>
    <row r="33" spans="1:4" x14ac:dyDescent="0.25">
      <c r="A33" s="7">
        <v>1</v>
      </c>
      <c r="B33" s="6" t="s">
        <v>117</v>
      </c>
      <c r="C33" s="6" t="s">
        <v>101</v>
      </c>
      <c r="D33" s="6" t="s">
        <v>26</v>
      </c>
    </row>
    <row r="34" spans="1:4" x14ac:dyDescent="0.25">
      <c r="A34" s="20" t="s">
        <v>27</v>
      </c>
      <c r="B34" s="19"/>
      <c r="C34" s="19"/>
      <c r="D34" s="19"/>
    </row>
    <row r="35" spans="1:4" x14ac:dyDescent="0.25">
      <c r="A35" s="7">
        <v>1</v>
      </c>
      <c r="B35" s="6" t="s">
        <v>28</v>
      </c>
      <c r="C35" s="6" t="s">
        <v>22</v>
      </c>
      <c r="D35" s="6" t="s">
        <v>23</v>
      </c>
    </row>
    <row r="36" spans="1:4" ht="15" customHeight="1" x14ac:dyDescent="0.25">
      <c r="A36" s="28"/>
      <c r="B36" s="12"/>
      <c r="C36" s="12"/>
      <c r="D36" s="12"/>
    </row>
    <row r="37" spans="1:4" x14ac:dyDescent="0.25">
      <c r="A37" s="4" t="s">
        <v>42</v>
      </c>
      <c r="B37" s="19"/>
      <c r="C37" s="19"/>
      <c r="D37" s="19"/>
    </row>
    <row r="38" spans="1:4" x14ac:dyDescent="0.25">
      <c r="A38" s="7">
        <v>1</v>
      </c>
      <c r="B38" s="6" t="s">
        <v>29</v>
      </c>
      <c r="C38" s="144">
        <v>1959</v>
      </c>
      <c r="D38" s="145"/>
    </row>
    <row r="39" spans="1:4" ht="15" customHeight="1" x14ac:dyDescent="0.25">
      <c r="A39" s="7">
        <v>2</v>
      </c>
      <c r="B39" s="6" t="s">
        <v>31</v>
      </c>
      <c r="C39" s="144">
        <v>5</v>
      </c>
      <c r="D39" s="145"/>
    </row>
    <row r="40" spans="1:4" x14ac:dyDescent="0.25">
      <c r="A40" s="7">
        <v>3</v>
      </c>
      <c r="B40" s="6" t="s">
        <v>32</v>
      </c>
      <c r="C40" s="144">
        <v>4</v>
      </c>
      <c r="D40" s="145"/>
    </row>
    <row r="41" spans="1:4" x14ac:dyDescent="0.25">
      <c r="A41" s="7">
        <v>4</v>
      </c>
      <c r="B41" s="6" t="s">
        <v>30</v>
      </c>
      <c r="C41" s="144" t="s">
        <v>64</v>
      </c>
      <c r="D41" s="145"/>
    </row>
    <row r="42" spans="1:4" ht="15" customHeight="1" x14ac:dyDescent="0.25">
      <c r="A42" s="7">
        <v>5</v>
      </c>
      <c r="B42" s="6" t="s">
        <v>33</v>
      </c>
      <c r="C42" s="144" t="s">
        <v>64</v>
      </c>
      <c r="D42" s="145"/>
    </row>
    <row r="43" spans="1:4" x14ac:dyDescent="0.25">
      <c r="A43" s="7">
        <v>6</v>
      </c>
      <c r="B43" s="6" t="s">
        <v>34</v>
      </c>
      <c r="C43" s="144" t="s">
        <v>126</v>
      </c>
      <c r="D43" s="145"/>
    </row>
    <row r="44" spans="1:4" x14ac:dyDescent="0.25">
      <c r="A44" s="7">
        <v>7</v>
      </c>
      <c r="B44" s="6" t="s">
        <v>35</v>
      </c>
      <c r="C44" s="144" t="s">
        <v>135</v>
      </c>
      <c r="D44" s="145"/>
    </row>
    <row r="45" spans="1:4" x14ac:dyDescent="0.25">
      <c r="A45" s="7">
        <v>8</v>
      </c>
      <c r="B45" s="6" t="s">
        <v>36</v>
      </c>
      <c r="C45" s="144" t="s">
        <v>127</v>
      </c>
      <c r="D45" s="145"/>
    </row>
    <row r="46" spans="1:4" x14ac:dyDescent="0.25">
      <c r="A46" s="7">
        <v>9</v>
      </c>
      <c r="B46" s="6" t="s">
        <v>102</v>
      </c>
      <c r="C46" s="144">
        <v>100</v>
      </c>
      <c r="D46" s="147"/>
    </row>
    <row r="47" spans="1:4" x14ac:dyDescent="0.25">
      <c r="A47" s="7">
        <v>10</v>
      </c>
      <c r="B47" s="6" t="s">
        <v>63</v>
      </c>
      <c r="C47" s="146" t="s">
        <v>100</v>
      </c>
      <c r="D47" s="145"/>
    </row>
    <row r="48" spans="1:4" x14ac:dyDescent="0.25">
      <c r="A48" s="4"/>
    </row>
    <row r="49" spans="1:4" x14ac:dyDescent="0.25">
      <c r="A49" s="4"/>
    </row>
    <row r="51" spans="1:4" x14ac:dyDescent="0.25">
      <c r="A51" s="56"/>
      <c r="B51" s="56"/>
      <c r="C51" s="57"/>
      <c r="D51" s="58"/>
    </row>
    <row r="52" spans="1:4" x14ac:dyDescent="0.25">
      <c r="A52" s="56"/>
      <c r="B52" s="56"/>
      <c r="C52" s="57"/>
      <c r="D52" s="58"/>
    </row>
    <row r="53" spans="1:4" x14ac:dyDescent="0.25">
      <c r="A53" s="56"/>
      <c r="B53" s="56"/>
      <c r="C53" s="57"/>
      <c r="D53" s="58"/>
    </row>
    <row r="54" spans="1:4" x14ac:dyDescent="0.25">
      <c r="A54" s="56"/>
      <c r="B54" s="56"/>
      <c r="C54" s="57"/>
      <c r="D54" s="58"/>
    </row>
    <row r="55" spans="1:4" x14ac:dyDescent="0.25">
      <c r="A55" s="56"/>
      <c r="B55" s="56"/>
      <c r="C55" s="59"/>
      <c r="D55" s="58"/>
    </row>
    <row r="56" spans="1:4" x14ac:dyDescent="0.25">
      <c r="A56" s="56"/>
      <c r="B56" s="56"/>
      <c r="C56" s="60"/>
      <c r="D56" s="58"/>
    </row>
  </sheetData>
  <mergeCells count="19">
    <mergeCell ref="C38:D38"/>
    <mergeCell ref="C9:D9"/>
    <mergeCell ref="C10:D10"/>
    <mergeCell ref="C11:D11"/>
    <mergeCell ref="A12:A18"/>
    <mergeCell ref="B12:B18"/>
    <mergeCell ref="C19:D19"/>
    <mergeCell ref="C20:D20"/>
    <mergeCell ref="C21:D21"/>
    <mergeCell ref="A26:D26"/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"/>
  <sheetViews>
    <sheetView tabSelected="1" topLeftCell="A13" workbookViewId="0">
      <selection activeCell="M26" sqref="M26"/>
    </sheetView>
  </sheetViews>
  <sheetFormatPr defaultRowHeight="15" x14ac:dyDescent="0.25"/>
  <cols>
    <col min="1" max="1" width="15.85546875" customWidth="1"/>
    <col min="2" max="2" width="13.42578125" style="31" customWidth="1"/>
    <col min="3" max="3" width="8.5703125" style="42" customWidth="1"/>
    <col min="4" max="4" width="8.28515625" customWidth="1"/>
    <col min="5" max="5" width="9" customWidth="1"/>
    <col min="6" max="6" width="10.28515625" customWidth="1"/>
    <col min="7" max="7" width="11.85546875" customWidth="1"/>
    <col min="8" max="8" width="9.7109375" customWidth="1"/>
  </cols>
  <sheetData>
    <row r="1" spans="1:26" x14ac:dyDescent="0.25">
      <c r="A1" s="4" t="s">
        <v>109</v>
      </c>
      <c r="B1"/>
      <c r="C1" s="33"/>
      <c r="D1" s="33"/>
      <c r="G1" s="33"/>
      <c r="H1" s="19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6.5" customHeight="1" x14ac:dyDescent="0.25">
      <c r="A2" s="4" t="s">
        <v>130</v>
      </c>
      <c r="B2"/>
      <c r="C2" s="33"/>
      <c r="D2" s="33"/>
      <c r="G2" s="33"/>
      <c r="H2" s="19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s="111" customFormat="1" ht="25.5" customHeight="1" x14ac:dyDescent="0.25">
      <c r="A3" s="184" t="s">
        <v>128</v>
      </c>
      <c r="B3" s="184"/>
      <c r="C3" s="115"/>
      <c r="D3" s="125">
        <f>D5+D4</f>
        <v>-761.67</v>
      </c>
      <c r="E3" s="106"/>
      <c r="F3" s="103"/>
      <c r="G3" s="103"/>
      <c r="H3" s="116"/>
      <c r="I3" s="126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</row>
    <row r="4" spans="1:26" s="111" customFormat="1" ht="23.25" customHeight="1" x14ac:dyDescent="0.25">
      <c r="A4" s="118" t="s">
        <v>110</v>
      </c>
      <c r="B4" s="118"/>
      <c r="C4" s="115"/>
      <c r="D4" s="125">
        <v>38.22</v>
      </c>
      <c r="E4" s="106"/>
      <c r="F4" s="103"/>
      <c r="G4" s="103"/>
      <c r="H4" s="127"/>
      <c r="I4" s="126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</row>
    <row r="5" spans="1:26" s="111" customFormat="1" ht="22.5" customHeight="1" x14ac:dyDescent="0.25">
      <c r="A5" s="118" t="s">
        <v>111</v>
      </c>
      <c r="B5" s="118"/>
      <c r="C5" s="115"/>
      <c r="D5" s="125">
        <v>-799.89</v>
      </c>
      <c r="E5" s="106"/>
      <c r="F5" s="103"/>
      <c r="G5" s="103"/>
      <c r="H5" s="116"/>
      <c r="I5" s="126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</row>
    <row r="6" spans="1:26" ht="15" customHeight="1" x14ac:dyDescent="0.25">
      <c r="A6" s="185" t="s">
        <v>129</v>
      </c>
      <c r="B6" s="186"/>
      <c r="C6" s="186"/>
      <c r="D6" s="186"/>
      <c r="E6" s="186"/>
      <c r="F6" s="186"/>
      <c r="G6" s="186"/>
      <c r="H6" s="187"/>
      <c r="I6" s="97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56.25" customHeight="1" x14ac:dyDescent="0.25">
      <c r="A7" s="166" t="s">
        <v>51</v>
      </c>
      <c r="B7" s="196"/>
      <c r="C7" s="38" t="s">
        <v>52</v>
      </c>
      <c r="D7" s="29" t="s">
        <v>53</v>
      </c>
      <c r="E7" s="29" t="s">
        <v>54</v>
      </c>
      <c r="F7" s="29" t="s">
        <v>55</v>
      </c>
      <c r="G7" s="34" t="s">
        <v>56</v>
      </c>
      <c r="H7" s="29" t="s">
        <v>57</v>
      </c>
      <c r="J7" s="69"/>
    </row>
    <row r="8" spans="1:26" ht="17.25" customHeight="1" x14ac:dyDescent="0.25">
      <c r="A8" s="166" t="s">
        <v>58</v>
      </c>
      <c r="B8" s="167"/>
      <c r="C8" s="39">
        <f>C12+C15+C18+C21</f>
        <v>16.100000000000001</v>
      </c>
      <c r="D8" s="61">
        <v>-361.89</v>
      </c>
      <c r="E8" s="68">
        <f>E12+E15+E18+E21</f>
        <v>588.79</v>
      </c>
      <c r="F8" s="68">
        <f>F12+F15+F18+F21</f>
        <v>584.35</v>
      </c>
      <c r="G8" s="68">
        <f>F8</f>
        <v>584.35</v>
      </c>
      <c r="H8" s="137">
        <f>F8-E8+D8</f>
        <v>-366.32999999999993</v>
      </c>
      <c r="J8" s="69"/>
    </row>
    <row r="9" spans="1:26" x14ac:dyDescent="0.25">
      <c r="A9" s="35" t="s">
        <v>59</v>
      </c>
      <c r="B9" s="36"/>
      <c r="C9" s="40">
        <f>C8-C10</f>
        <v>14.490000000000002</v>
      </c>
      <c r="D9" s="45">
        <f>D8-D10</f>
        <v>-325.70099999999996</v>
      </c>
      <c r="E9" s="45">
        <f>E8-E10</f>
        <v>529.91099999999994</v>
      </c>
      <c r="F9" s="45">
        <f>F8-F10</f>
        <v>525.91499999999996</v>
      </c>
      <c r="G9" s="45">
        <f>G8-G10</f>
        <v>525.91499999999996</v>
      </c>
      <c r="H9" s="64">
        <f>F9-E9+D9</f>
        <v>-329.69699999999995</v>
      </c>
      <c r="J9" s="69"/>
    </row>
    <row r="10" spans="1:26" x14ac:dyDescent="0.25">
      <c r="A10" s="168" t="s">
        <v>60</v>
      </c>
      <c r="B10" s="169"/>
      <c r="C10" s="40">
        <f>C8*10%</f>
        <v>1.6100000000000003</v>
      </c>
      <c r="D10" s="45">
        <f>D8*10%</f>
        <v>-36.189</v>
      </c>
      <c r="E10" s="45">
        <f>E8*10%</f>
        <v>58.878999999999998</v>
      </c>
      <c r="F10" s="45">
        <f>F8*10%</f>
        <v>58.435000000000002</v>
      </c>
      <c r="G10" s="45">
        <f>G8*10%</f>
        <v>58.435000000000002</v>
      </c>
      <c r="H10" s="64">
        <f>F10-E10+D10</f>
        <v>-36.632999999999996</v>
      </c>
      <c r="J10" s="69"/>
    </row>
    <row r="11" spans="1:26" ht="12.75" customHeight="1" x14ac:dyDescent="0.25">
      <c r="A11" s="170" t="s">
        <v>61</v>
      </c>
      <c r="B11" s="171"/>
      <c r="C11" s="171"/>
      <c r="D11" s="171"/>
      <c r="E11" s="171"/>
      <c r="F11" s="171"/>
      <c r="G11" s="171"/>
      <c r="H11" s="167"/>
      <c r="J11" s="69"/>
    </row>
    <row r="12" spans="1:26" x14ac:dyDescent="0.25">
      <c r="A12" s="172" t="s">
        <v>44</v>
      </c>
      <c r="B12" s="173"/>
      <c r="C12" s="39">
        <v>5.75</v>
      </c>
      <c r="D12" s="30">
        <v>-134.02000000000001</v>
      </c>
      <c r="E12" s="66">
        <v>210.27</v>
      </c>
      <c r="F12" s="66">
        <v>209.33</v>
      </c>
      <c r="G12" s="66">
        <f>F12</f>
        <v>209.33</v>
      </c>
      <c r="H12" s="45">
        <f t="shared" ref="H12:H23" si="0">F12-E12+D12</f>
        <v>-134.96</v>
      </c>
    </row>
    <row r="13" spans="1:26" x14ac:dyDescent="0.25">
      <c r="A13" s="35" t="s">
        <v>59</v>
      </c>
      <c r="B13" s="36"/>
      <c r="C13" s="40">
        <f>C12-C14</f>
        <v>5.1749999999999998</v>
      </c>
      <c r="D13" s="45">
        <f>D12-D14</f>
        <v>-120.61800000000001</v>
      </c>
      <c r="E13" s="45">
        <f>E12-E14</f>
        <v>189.24299999999999</v>
      </c>
      <c r="F13" s="45">
        <f>F12-F14</f>
        <v>188.39700000000002</v>
      </c>
      <c r="G13" s="45">
        <f>G12-G14</f>
        <v>188.39700000000002</v>
      </c>
      <c r="H13" s="45">
        <f t="shared" si="0"/>
        <v>-121.46399999999998</v>
      </c>
      <c r="J13" s="69"/>
    </row>
    <row r="14" spans="1:26" x14ac:dyDescent="0.25">
      <c r="A14" s="168" t="s">
        <v>60</v>
      </c>
      <c r="B14" s="169"/>
      <c r="C14" s="40">
        <f>C12*10%</f>
        <v>0.57500000000000007</v>
      </c>
      <c r="D14" s="45">
        <f>D12*10%</f>
        <v>-13.402000000000001</v>
      </c>
      <c r="E14" s="45">
        <f>E12*10%</f>
        <v>21.027000000000001</v>
      </c>
      <c r="F14" s="45">
        <f>F12*10%</f>
        <v>20.933000000000003</v>
      </c>
      <c r="G14" s="45">
        <f>G12*10%</f>
        <v>20.933000000000003</v>
      </c>
      <c r="H14" s="45">
        <f t="shared" si="0"/>
        <v>-13.495999999999999</v>
      </c>
      <c r="J14" s="75"/>
    </row>
    <row r="15" spans="1:26" ht="23.25" customHeight="1" x14ac:dyDescent="0.25">
      <c r="A15" s="172" t="s">
        <v>39</v>
      </c>
      <c r="B15" s="173"/>
      <c r="C15" s="39">
        <v>3.51</v>
      </c>
      <c r="D15" s="30">
        <v>-83.39</v>
      </c>
      <c r="E15" s="66">
        <v>128.36000000000001</v>
      </c>
      <c r="F15" s="66">
        <v>131.27000000000001</v>
      </c>
      <c r="G15" s="66">
        <f>F15</f>
        <v>131.27000000000001</v>
      </c>
      <c r="H15" s="45">
        <f t="shared" si="0"/>
        <v>-80.48</v>
      </c>
    </row>
    <row r="16" spans="1:26" x14ac:dyDescent="0.25">
      <c r="A16" s="35" t="s">
        <v>59</v>
      </c>
      <c r="B16" s="36"/>
      <c r="C16" s="40">
        <f>C15-C17</f>
        <v>3.1589999999999998</v>
      </c>
      <c r="D16" s="45">
        <f>D15-D17</f>
        <v>-75.051000000000002</v>
      </c>
      <c r="E16" s="45">
        <f>E15-E17</f>
        <v>115.52400000000002</v>
      </c>
      <c r="F16" s="45">
        <f>F15-F17</f>
        <v>118.143</v>
      </c>
      <c r="G16" s="45">
        <f>G15-G17</f>
        <v>118.143</v>
      </c>
      <c r="H16" s="45">
        <f t="shared" si="0"/>
        <v>-72.432000000000016</v>
      </c>
    </row>
    <row r="17" spans="1:11" ht="15" customHeight="1" x14ac:dyDescent="0.25">
      <c r="A17" s="168" t="s">
        <v>60</v>
      </c>
      <c r="B17" s="169"/>
      <c r="C17" s="40">
        <f>C15*10%</f>
        <v>0.35099999999999998</v>
      </c>
      <c r="D17" s="45">
        <f>D15*10%</f>
        <v>-8.3390000000000004</v>
      </c>
      <c r="E17" s="45">
        <f>E15*10%</f>
        <v>12.836000000000002</v>
      </c>
      <c r="F17" s="45">
        <f>F15*10%</f>
        <v>13.127000000000002</v>
      </c>
      <c r="G17" s="45">
        <f>G15*10%</f>
        <v>13.127000000000002</v>
      </c>
      <c r="H17" s="45">
        <f t="shared" si="0"/>
        <v>-8.048</v>
      </c>
    </row>
    <row r="18" spans="1:11" ht="12" customHeight="1" x14ac:dyDescent="0.25">
      <c r="A18" s="172" t="s">
        <v>45</v>
      </c>
      <c r="B18" s="173"/>
      <c r="C18" s="38">
        <v>2.41</v>
      </c>
      <c r="D18" s="30">
        <v>-56.87</v>
      </c>
      <c r="E18" s="66">
        <v>88.14</v>
      </c>
      <c r="F18" s="66">
        <v>87.8</v>
      </c>
      <c r="G18" s="66">
        <f>F18</f>
        <v>87.8</v>
      </c>
      <c r="H18" s="45">
        <f t="shared" si="0"/>
        <v>-57.21</v>
      </c>
    </row>
    <row r="19" spans="1:11" ht="13.5" customHeight="1" x14ac:dyDescent="0.25">
      <c r="A19" s="35" t="s">
        <v>59</v>
      </c>
      <c r="B19" s="36"/>
      <c r="C19" s="40">
        <f>C18-C20</f>
        <v>2.169</v>
      </c>
      <c r="D19" s="45">
        <f>D18-D20</f>
        <v>-51.183</v>
      </c>
      <c r="E19" s="45">
        <f>E18-E20</f>
        <v>79.325999999999993</v>
      </c>
      <c r="F19" s="45">
        <f>F18-F20</f>
        <v>79.02</v>
      </c>
      <c r="G19" s="45">
        <f>G18-G20</f>
        <v>79.02</v>
      </c>
      <c r="H19" s="45">
        <f t="shared" si="0"/>
        <v>-51.488999999999997</v>
      </c>
    </row>
    <row r="20" spans="1:11" ht="12.75" customHeight="1" x14ac:dyDescent="0.25">
      <c r="A20" s="168" t="s">
        <v>60</v>
      </c>
      <c r="B20" s="169"/>
      <c r="C20" s="40">
        <f>C18*10%</f>
        <v>0.24100000000000002</v>
      </c>
      <c r="D20" s="45">
        <f>D18*10%</f>
        <v>-5.6870000000000003</v>
      </c>
      <c r="E20" s="45">
        <f>E18*10%</f>
        <v>8.8140000000000001</v>
      </c>
      <c r="F20" s="45">
        <f>F18*10%</f>
        <v>8.7799999999999994</v>
      </c>
      <c r="G20" s="45">
        <f>G18*10%</f>
        <v>8.7799999999999994</v>
      </c>
      <c r="H20" s="45">
        <f t="shared" si="0"/>
        <v>-5.721000000000001</v>
      </c>
    </row>
    <row r="21" spans="1:11" ht="14.25" customHeight="1" x14ac:dyDescent="0.25">
      <c r="A21" s="11" t="s">
        <v>73</v>
      </c>
      <c r="B21" s="37"/>
      <c r="C21" s="41">
        <v>4.43</v>
      </c>
      <c r="D21" s="7">
        <v>-87.51</v>
      </c>
      <c r="E21" s="45">
        <f>157.05+1.34+0.33+3.3</f>
        <v>162.02000000000004</v>
      </c>
      <c r="F21" s="45">
        <f>151.37+1.13+0.28+3.17</f>
        <v>155.94999999999999</v>
      </c>
      <c r="G21" s="45">
        <f>F21</f>
        <v>155.94999999999999</v>
      </c>
      <c r="H21" s="45">
        <f t="shared" si="0"/>
        <v>-93.580000000000055</v>
      </c>
    </row>
    <row r="22" spans="1:11" ht="14.25" customHeight="1" x14ac:dyDescent="0.25">
      <c r="A22" s="35" t="s">
        <v>59</v>
      </c>
      <c r="B22" s="36"/>
      <c r="C22" s="40">
        <f>C21-C23</f>
        <v>3.9869999999999997</v>
      </c>
      <c r="D22" s="45">
        <f>D21-D23</f>
        <v>-78.759</v>
      </c>
      <c r="E22" s="45">
        <f>E21-E23</f>
        <v>145.81800000000004</v>
      </c>
      <c r="F22" s="45">
        <f>F21-F23</f>
        <v>140.35499999999999</v>
      </c>
      <c r="G22" s="45">
        <f>G21-G23</f>
        <v>140.35499999999999</v>
      </c>
      <c r="H22" s="45">
        <f t="shared" si="0"/>
        <v>-84.222000000000051</v>
      </c>
    </row>
    <row r="23" spans="1:11" x14ac:dyDescent="0.25">
      <c r="A23" s="168" t="s">
        <v>60</v>
      </c>
      <c r="B23" s="169"/>
      <c r="C23" s="40">
        <f>C21*10%</f>
        <v>0.443</v>
      </c>
      <c r="D23" s="45">
        <f>D21*10%</f>
        <v>-8.7510000000000012</v>
      </c>
      <c r="E23" s="45">
        <f>E21*10%</f>
        <v>16.202000000000005</v>
      </c>
      <c r="F23" s="45">
        <f>F21*10%</f>
        <v>15.594999999999999</v>
      </c>
      <c r="G23" s="45">
        <f>G21*10%</f>
        <v>15.594999999999999</v>
      </c>
      <c r="H23" s="45">
        <f t="shared" si="0"/>
        <v>-9.3580000000000076</v>
      </c>
    </row>
    <row r="24" spans="1:11" s="111" customFormat="1" ht="12" customHeight="1" x14ac:dyDescent="0.25">
      <c r="A24" s="120"/>
      <c r="B24" s="121"/>
      <c r="C24" s="122"/>
      <c r="D24" s="123"/>
      <c r="E24" s="123"/>
      <c r="F24" s="123"/>
      <c r="G24" s="124"/>
      <c r="H24" s="123"/>
    </row>
    <row r="25" spans="1:11" ht="11.25" customHeight="1" x14ac:dyDescent="0.25">
      <c r="A25" s="166" t="s">
        <v>40</v>
      </c>
      <c r="B25" s="167"/>
      <c r="C25" s="41">
        <v>5.29</v>
      </c>
      <c r="D25" s="62">
        <v>-408.58</v>
      </c>
      <c r="E25" s="64">
        <v>196.75</v>
      </c>
      <c r="F25" s="64">
        <v>196.01</v>
      </c>
      <c r="G25" s="134">
        <f>G26+G27</f>
        <v>80.86099999999999</v>
      </c>
      <c r="H25" s="64">
        <f>F25-E25-G25+D25+F25</f>
        <v>-294.17099999999999</v>
      </c>
      <c r="K25" s="69"/>
    </row>
    <row r="26" spans="1:11" ht="13.5" customHeight="1" x14ac:dyDescent="0.25">
      <c r="A26" s="35" t="s">
        <v>62</v>
      </c>
      <c r="B26" s="36"/>
      <c r="C26" s="40">
        <f>C25-C27</f>
        <v>4.7610000000000001</v>
      </c>
      <c r="D26" s="7">
        <v>-403.33</v>
      </c>
      <c r="E26" s="45">
        <f>E25-E27</f>
        <v>177.07499999999999</v>
      </c>
      <c r="F26" s="45">
        <f>F25-F27</f>
        <v>176.40899999999999</v>
      </c>
      <c r="G26" s="135">
        <f>G59</f>
        <v>61.26</v>
      </c>
      <c r="H26" s="45">
        <f>F26-E26-G26+D26+F26</f>
        <v>-288.84699999999998</v>
      </c>
    </row>
    <row r="27" spans="1:11" ht="16.5" customHeight="1" x14ac:dyDescent="0.25">
      <c r="A27" s="168" t="s">
        <v>60</v>
      </c>
      <c r="B27" s="169"/>
      <c r="C27" s="40">
        <f>C25*10%</f>
        <v>0.52900000000000003</v>
      </c>
      <c r="D27" s="7">
        <v>-5.26</v>
      </c>
      <c r="E27" s="45">
        <f>E25*10%</f>
        <v>19.675000000000001</v>
      </c>
      <c r="F27" s="45">
        <f>F25*10%</f>
        <v>19.600999999999999</v>
      </c>
      <c r="G27" s="136">
        <f>F27</f>
        <v>19.600999999999999</v>
      </c>
      <c r="H27" s="45">
        <f>F27-E27-G27+D27+F27</f>
        <v>-5.3340000000000032</v>
      </c>
    </row>
    <row r="28" spans="1:11" ht="14.25" customHeight="1" x14ac:dyDescent="0.25">
      <c r="A28" s="133"/>
      <c r="B28" s="132"/>
      <c r="C28" s="40"/>
      <c r="D28" s="7"/>
      <c r="E28" s="45"/>
      <c r="F28" s="45"/>
      <c r="G28" s="45"/>
      <c r="H28" s="45"/>
    </row>
    <row r="29" spans="1:11" s="4" customFormat="1" ht="12.75" customHeight="1" x14ac:dyDescent="0.25">
      <c r="A29" s="190" t="s">
        <v>118</v>
      </c>
      <c r="B29" s="191"/>
      <c r="C29" s="103"/>
      <c r="D29" s="106">
        <v>-11.39</v>
      </c>
      <c r="E29" s="103">
        <f>E31+E32+E33+E34</f>
        <v>45.050000000000004</v>
      </c>
      <c r="F29" s="103">
        <f>F31+F32+F33+F34</f>
        <v>43.76</v>
      </c>
      <c r="G29" s="103">
        <f t="shared" ref="G29" si="1">G31+G32+G33+G34</f>
        <v>43.76</v>
      </c>
      <c r="H29" s="64">
        <f>F29-E29-G29+D29+F29</f>
        <v>-12.680000000000007</v>
      </c>
    </row>
    <row r="30" spans="1:11" ht="12.75" customHeight="1" x14ac:dyDescent="0.25">
      <c r="A30" s="128" t="s">
        <v>119</v>
      </c>
      <c r="B30" s="121"/>
      <c r="C30" s="122"/>
      <c r="D30" s="123"/>
      <c r="E30" s="122"/>
      <c r="F30" s="122"/>
      <c r="G30" s="124"/>
      <c r="H30" s="106"/>
    </row>
    <row r="31" spans="1:11" ht="12.75" customHeight="1" x14ac:dyDescent="0.25">
      <c r="A31" s="182" t="s">
        <v>120</v>
      </c>
      <c r="B31" s="183"/>
      <c r="C31" s="122"/>
      <c r="D31" s="123">
        <v>-0.87</v>
      </c>
      <c r="E31" s="122">
        <v>4.0999999999999996</v>
      </c>
      <c r="F31" s="122">
        <v>3.9</v>
      </c>
      <c r="G31" s="124">
        <f>F31</f>
        <v>3.9</v>
      </c>
      <c r="H31" s="45">
        <f>F31-E31-G31+D31+F31</f>
        <v>-1.0699999999999998</v>
      </c>
    </row>
    <row r="32" spans="1:11" ht="12.75" customHeight="1" x14ac:dyDescent="0.25">
      <c r="A32" s="182" t="s">
        <v>121</v>
      </c>
      <c r="B32" s="183"/>
      <c r="C32" s="122"/>
      <c r="D32" s="123">
        <v>-3.55</v>
      </c>
      <c r="E32" s="122">
        <v>18.46</v>
      </c>
      <c r="F32" s="122">
        <v>17.77</v>
      </c>
      <c r="G32" s="124">
        <f t="shared" ref="G32:G34" si="2">F32</f>
        <v>17.77</v>
      </c>
      <c r="H32" s="45">
        <f>F32-E32-G32+D32+F32</f>
        <v>-4.240000000000002</v>
      </c>
    </row>
    <row r="33" spans="1:26" ht="12.75" customHeight="1" x14ac:dyDescent="0.25">
      <c r="A33" s="182" t="s">
        <v>122</v>
      </c>
      <c r="B33" s="183"/>
      <c r="C33" s="122"/>
      <c r="D33" s="123">
        <v>-6.28</v>
      </c>
      <c r="E33" s="122">
        <v>18.34</v>
      </c>
      <c r="F33" s="122">
        <v>18.2</v>
      </c>
      <c r="G33" s="124">
        <f t="shared" si="2"/>
        <v>18.2</v>
      </c>
      <c r="H33" s="45">
        <f>F33-E33-G33+D33+F33</f>
        <v>-6.4200000000000017</v>
      </c>
    </row>
    <row r="34" spans="1:26" ht="12.75" customHeight="1" x14ac:dyDescent="0.25">
      <c r="A34" s="182" t="s">
        <v>123</v>
      </c>
      <c r="B34" s="183"/>
      <c r="C34" s="122"/>
      <c r="D34" s="123">
        <v>-0.69</v>
      </c>
      <c r="E34" s="122">
        <v>4.1500000000000004</v>
      </c>
      <c r="F34" s="122">
        <v>3.89</v>
      </c>
      <c r="G34" s="124">
        <f t="shared" si="2"/>
        <v>3.89</v>
      </c>
      <c r="H34" s="45">
        <f>F34-E34-G34+D34+F34</f>
        <v>-0.94999999999999973</v>
      </c>
    </row>
    <row r="35" spans="1:26" s="107" customFormat="1" ht="12.75" customHeight="1" x14ac:dyDescent="0.25">
      <c r="A35" s="188" t="s">
        <v>106</v>
      </c>
      <c r="B35" s="189"/>
      <c r="C35" s="103"/>
      <c r="D35" s="110"/>
      <c r="E35" s="106">
        <f>E8+E25+E29</f>
        <v>830.58999999999992</v>
      </c>
      <c r="F35" s="106">
        <f>F8+F25+F29</f>
        <v>824.12</v>
      </c>
      <c r="G35" s="106">
        <f>G8+G25+G29</f>
        <v>708.971</v>
      </c>
      <c r="H35" s="106"/>
    </row>
    <row r="36" spans="1:26" s="107" customFormat="1" ht="12.75" customHeight="1" x14ac:dyDescent="0.25">
      <c r="A36" s="188" t="s">
        <v>107</v>
      </c>
      <c r="B36" s="189"/>
      <c r="C36" s="103"/>
      <c r="D36" s="110"/>
      <c r="E36" s="106"/>
      <c r="F36" s="106"/>
      <c r="G36" s="119"/>
      <c r="H36" s="106"/>
    </row>
    <row r="37" spans="1:26" s="4" customFormat="1" ht="12.75" customHeight="1" x14ac:dyDescent="0.25">
      <c r="A37" s="192" t="s">
        <v>105</v>
      </c>
      <c r="B37" s="193"/>
      <c r="C37" s="41"/>
      <c r="D37" s="64">
        <v>-14.24</v>
      </c>
      <c r="E37" s="64">
        <v>0</v>
      </c>
      <c r="F37" s="64">
        <v>2.4900000000000002</v>
      </c>
      <c r="G37" s="67">
        <f>F37</f>
        <v>2.4900000000000002</v>
      </c>
      <c r="H37" s="64">
        <f>F37-E37-G37+D37+F37</f>
        <v>-11.75</v>
      </c>
      <c r="J37" s="86"/>
    </row>
    <row r="38" spans="1:26" ht="12.75" customHeight="1" x14ac:dyDescent="0.25">
      <c r="A38" s="172" t="s">
        <v>116</v>
      </c>
      <c r="B38" s="163"/>
      <c r="C38" s="40"/>
      <c r="D38" s="45">
        <v>0</v>
      </c>
      <c r="E38" s="45">
        <v>0</v>
      </c>
      <c r="F38" s="45">
        <v>0</v>
      </c>
      <c r="G38" s="67">
        <f>F38</f>
        <v>0</v>
      </c>
      <c r="H38" s="64">
        <f t="shared" ref="H38" si="3">F38-E38-G38+D38+F38</f>
        <v>0</v>
      </c>
    </row>
    <row r="39" spans="1:26" s="4" customFormat="1" ht="12.75" customHeight="1" x14ac:dyDescent="0.25">
      <c r="A39" s="177" t="s">
        <v>103</v>
      </c>
      <c r="B39" s="178"/>
      <c r="C39" s="41"/>
      <c r="D39" s="64">
        <v>-3.79</v>
      </c>
      <c r="E39" s="64">
        <v>0</v>
      </c>
      <c r="F39" s="64">
        <v>3.79</v>
      </c>
      <c r="G39" s="65">
        <f>F39</f>
        <v>3.79</v>
      </c>
      <c r="H39" s="64">
        <f>F39-E39-G39+D39+F39</f>
        <v>0</v>
      </c>
    </row>
    <row r="40" spans="1:26" ht="12" customHeight="1" x14ac:dyDescent="0.25">
      <c r="A40" s="179" t="s">
        <v>115</v>
      </c>
      <c r="B40" s="180"/>
      <c r="C40" s="40"/>
      <c r="D40" s="45">
        <v>0</v>
      </c>
      <c r="E40" s="45">
        <v>0</v>
      </c>
      <c r="F40" s="45">
        <v>0</v>
      </c>
      <c r="G40" s="63">
        <v>0</v>
      </c>
      <c r="H40" s="64">
        <f>F40-E40-G40+D40+F40</f>
        <v>0</v>
      </c>
    </row>
    <row r="41" spans="1:26" s="81" customFormat="1" ht="23.25" customHeight="1" x14ac:dyDescent="0.25">
      <c r="A41" s="177" t="s">
        <v>124</v>
      </c>
      <c r="B41" s="181"/>
      <c r="C41" s="131" t="s">
        <v>125</v>
      </c>
      <c r="D41" s="92">
        <v>7.76</v>
      </c>
      <c r="E41" s="92">
        <v>4.68</v>
      </c>
      <c r="F41" s="92">
        <v>4.68</v>
      </c>
      <c r="G41" s="93">
        <f>G42</f>
        <v>0.8</v>
      </c>
      <c r="H41" s="64">
        <f>F41-E41-G41+D41+F41</f>
        <v>11.64</v>
      </c>
    </row>
    <row r="42" spans="1:26" s="81" customFormat="1" ht="15.75" customHeight="1" x14ac:dyDescent="0.25">
      <c r="A42" s="98" t="s">
        <v>46</v>
      </c>
      <c r="B42" s="99"/>
      <c r="C42" s="89"/>
      <c r="D42" s="90">
        <v>0</v>
      </c>
      <c r="E42" s="90">
        <v>0.8</v>
      </c>
      <c r="F42" s="90">
        <v>0.8</v>
      </c>
      <c r="G42" s="91">
        <f>F42</f>
        <v>0.8</v>
      </c>
      <c r="H42" s="64">
        <f t="shared" ref="H42" si="4">F42-E42-G42+D42+F42</f>
        <v>0</v>
      </c>
    </row>
    <row r="43" spans="1:26" s="81" customFormat="1" ht="23.25" customHeight="1" x14ac:dyDescent="0.25">
      <c r="A43" s="177" t="s">
        <v>104</v>
      </c>
      <c r="B43" s="181"/>
      <c r="C43" s="88"/>
      <c r="D43" s="92">
        <v>30.46</v>
      </c>
      <c r="E43" s="92">
        <v>37.83</v>
      </c>
      <c r="F43" s="92">
        <v>37.83</v>
      </c>
      <c r="G43" s="93">
        <f>G44</f>
        <v>6.43</v>
      </c>
      <c r="H43" s="64">
        <f>F43-E43-G43+D43+F43</f>
        <v>61.86</v>
      </c>
    </row>
    <row r="44" spans="1:26" s="81" customFormat="1" ht="15.75" customHeight="1" x14ac:dyDescent="0.25">
      <c r="A44" s="98" t="s">
        <v>46</v>
      </c>
      <c r="B44" s="99"/>
      <c r="C44" s="89"/>
      <c r="D44" s="90">
        <v>-1.17</v>
      </c>
      <c r="E44" s="90">
        <v>6.43</v>
      </c>
      <c r="F44" s="90">
        <v>6.43</v>
      </c>
      <c r="G44" s="91">
        <f>F44</f>
        <v>6.43</v>
      </c>
      <c r="H44" s="64">
        <f>F44-E44-G44+D44+F44</f>
        <v>-1.17</v>
      </c>
    </row>
    <row r="45" spans="1:26" s="107" customFormat="1" ht="11.25" customHeight="1" x14ac:dyDescent="0.25">
      <c r="A45" s="194" t="s">
        <v>108</v>
      </c>
      <c r="B45" s="195"/>
      <c r="C45" s="103"/>
      <c r="D45" s="104"/>
      <c r="E45" s="105">
        <f>E37+E39+E41+E43</f>
        <v>42.51</v>
      </c>
      <c r="F45" s="105">
        <f>F37+F39+F41+F43</f>
        <v>48.79</v>
      </c>
      <c r="G45" s="105">
        <f>G37+G39+G41+G43</f>
        <v>13.51</v>
      </c>
      <c r="H45" s="138"/>
    </row>
    <row r="46" spans="1:26" s="111" customFormat="1" x14ac:dyDescent="0.25">
      <c r="A46" s="108" t="s">
        <v>112</v>
      </c>
      <c r="B46" s="109"/>
      <c r="C46" s="103"/>
      <c r="D46" s="110"/>
      <c r="E46" s="103">
        <f>E35+E45</f>
        <v>873.09999999999991</v>
      </c>
      <c r="F46" s="103">
        <f>F35+F45</f>
        <v>872.91</v>
      </c>
      <c r="G46" s="103">
        <f>G35+G45</f>
        <v>722.48099999999999</v>
      </c>
      <c r="H46" s="106"/>
    </row>
    <row r="47" spans="1:26" s="111" customFormat="1" ht="23.25" x14ac:dyDescent="0.25">
      <c r="A47" s="112" t="s">
        <v>113</v>
      </c>
      <c r="B47" s="113"/>
      <c r="C47" s="103"/>
      <c r="D47" s="106">
        <f>D3</f>
        <v>-761.67</v>
      </c>
      <c r="E47" s="103"/>
      <c r="F47" s="103"/>
      <c r="G47" s="103"/>
      <c r="H47" s="106">
        <f>F46-E46+D47+F46-G46</f>
        <v>-611.43099999999993</v>
      </c>
      <c r="J47" s="114"/>
    </row>
    <row r="48" spans="1:26" s="111" customFormat="1" ht="25.5" customHeight="1" x14ac:dyDescent="0.25">
      <c r="A48" s="184" t="s">
        <v>131</v>
      </c>
      <c r="B48" s="184"/>
      <c r="C48" s="115"/>
      <c r="D48" s="115"/>
      <c r="E48" s="106"/>
      <c r="F48" s="103"/>
      <c r="G48" s="103"/>
      <c r="H48" s="116">
        <f>H49+H50</f>
        <v>-611.43100000000004</v>
      </c>
      <c r="I48" s="117"/>
      <c r="J48" s="139"/>
      <c r="K48" s="117"/>
      <c r="L48" s="139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</row>
    <row r="49" spans="1:26" s="111" customFormat="1" ht="30.75" customHeight="1" x14ac:dyDescent="0.25">
      <c r="A49" s="118" t="s">
        <v>110</v>
      </c>
      <c r="B49" s="118"/>
      <c r="C49" s="115"/>
      <c r="D49" s="115"/>
      <c r="E49" s="106"/>
      <c r="F49" s="103"/>
      <c r="G49" s="103"/>
      <c r="H49" s="116">
        <f>H43+H41</f>
        <v>73.5</v>
      </c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</row>
    <row r="50" spans="1:26" s="111" customFormat="1" ht="30.75" customHeight="1" x14ac:dyDescent="0.25">
      <c r="A50" s="129" t="s">
        <v>111</v>
      </c>
      <c r="B50" s="130"/>
      <c r="C50" s="115"/>
      <c r="D50" s="115"/>
      <c r="E50" s="106"/>
      <c r="F50" s="103"/>
      <c r="G50" s="103"/>
      <c r="H50" s="116">
        <f>H8+H25+H29+H37</f>
        <v>-684.93100000000004</v>
      </c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</row>
    <row r="51" spans="1:26" s="4" customFormat="1" ht="14.25" customHeight="1" x14ac:dyDescent="0.25">
      <c r="A51" s="82"/>
      <c r="B51" s="82"/>
      <c r="C51" s="83"/>
      <c r="D51" s="84"/>
      <c r="E51" s="84"/>
      <c r="F51" s="84"/>
      <c r="G51" s="84"/>
      <c r="H51" s="84"/>
    </row>
    <row r="52" spans="1:26" s="4" customFormat="1" ht="14.25" customHeight="1" x14ac:dyDescent="0.25">
      <c r="A52" s="82"/>
      <c r="B52" s="82"/>
      <c r="C52" s="83"/>
      <c r="D52" s="84"/>
      <c r="E52" s="84"/>
      <c r="F52" s="84"/>
      <c r="G52" s="84"/>
      <c r="H52" s="84"/>
    </row>
    <row r="53" spans="1:26" s="4" customFormat="1" ht="14.25" customHeight="1" x14ac:dyDescent="0.25">
      <c r="A53" s="82"/>
      <c r="B53" s="82"/>
      <c r="C53" s="83"/>
      <c r="D53" s="84"/>
      <c r="E53" s="84"/>
      <c r="F53" s="84"/>
      <c r="G53" s="84"/>
      <c r="H53" s="84"/>
    </row>
    <row r="54" spans="1:26" x14ac:dyDescent="0.25">
      <c r="A54" s="21" t="s">
        <v>132</v>
      </c>
      <c r="D54" s="23"/>
      <c r="E54" s="23"/>
      <c r="F54" s="23"/>
      <c r="G54" s="23"/>
    </row>
    <row r="55" spans="1:26" ht="12" customHeight="1" x14ac:dyDescent="0.25">
      <c r="A55" s="174" t="s">
        <v>74</v>
      </c>
      <c r="B55" s="175"/>
      <c r="C55" s="176"/>
      <c r="D55" s="87" t="s">
        <v>114</v>
      </c>
      <c r="E55" s="32" t="s">
        <v>48</v>
      </c>
      <c r="F55" s="32" t="s">
        <v>49</v>
      </c>
      <c r="G55" s="32" t="s">
        <v>50</v>
      </c>
    </row>
    <row r="56" spans="1:26" ht="28.5" customHeight="1" x14ac:dyDescent="0.25">
      <c r="A56" s="161" t="s">
        <v>136</v>
      </c>
      <c r="B56" s="162"/>
      <c r="C56" s="163"/>
      <c r="D56" s="100" t="s">
        <v>78</v>
      </c>
      <c r="E56" s="140" t="s">
        <v>137</v>
      </c>
      <c r="F56" s="32" t="s">
        <v>138</v>
      </c>
      <c r="G56" s="70">
        <v>14.79</v>
      </c>
      <c r="I56" s="49"/>
      <c r="J56" s="49"/>
      <c r="K56" s="49"/>
      <c r="L56" s="49"/>
      <c r="M56" s="49"/>
    </row>
    <row r="57" spans="1:26" s="81" customFormat="1" ht="15" customHeight="1" x14ac:dyDescent="0.25">
      <c r="A57" s="161" t="s">
        <v>139</v>
      </c>
      <c r="B57" s="162"/>
      <c r="C57" s="163"/>
      <c r="D57" s="100" t="s">
        <v>78</v>
      </c>
      <c r="E57" s="140" t="s">
        <v>140</v>
      </c>
      <c r="F57" s="32" t="s">
        <v>141</v>
      </c>
      <c r="G57" s="70">
        <v>28.47</v>
      </c>
      <c r="I57" s="85"/>
      <c r="J57" s="85"/>
      <c r="K57" s="85"/>
      <c r="L57" s="85"/>
      <c r="M57" s="85"/>
    </row>
    <row r="58" spans="1:26" s="81" customFormat="1" ht="15" customHeight="1" x14ac:dyDescent="0.25">
      <c r="A58" s="161" t="s">
        <v>142</v>
      </c>
      <c r="B58" s="162"/>
      <c r="C58" s="163"/>
      <c r="D58" s="100" t="s">
        <v>143</v>
      </c>
      <c r="E58" s="140" t="s">
        <v>144</v>
      </c>
      <c r="F58" s="32" t="s">
        <v>145</v>
      </c>
      <c r="G58" s="70">
        <v>18</v>
      </c>
      <c r="I58" s="85"/>
      <c r="J58" s="85"/>
      <c r="K58" s="85"/>
      <c r="L58" s="85"/>
      <c r="M58" s="85"/>
    </row>
    <row r="59" spans="1:26" s="4" customFormat="1" ht="13.5" customHeight="1" x14ac:dyDescent="0.25">
      <c r="A59" s="95" t="s">
        <v>7</v>
      </c>
      <c r="B59" s="96"/>
      <c r="C59" s="94"/>
      <c r="D59" s="94"/>
      <c r="E59" s="46"/>
      <c r="F59" s="47"/>
      <c r="G59" s="48">
        <f>SUM(G56:G58)</f>
        <v>61.26</v>
      </c>
      <c r="I59" s="102"/>
    </row>
    <row r="60" spans="1:26" s="4" customFormat="1" ht="13.5" customHeight="1" x14ac:dyDescent="0.25">
      <c r="A60" s="76"/>
      <c r="B60" s="77"/>
      <c r="C60" s="77"/>
      <c r="D60" s="77"/>
      <c r="E60" s="78"/>
      <c r="F60" s="79"/>
      <c r="G60" s="80"/>
    </row>
    <row r="61" spans="1:26" x14ac:dyDescent="0.25">
      <c r="A61" s="21" t="s">
        <v>41</v>
      </c>
      <c r="D61" s="23"/>
      <c r="E61" s="23"/>
      <c r="F61" s="23"/>
      <c r="G61" s="23"/>
    </row>
    <row r="62" spans="1:26" x14ac:dyDescent="0.25">
      <c r="A62" s="141" t="s">
        <v>147</v>
      </c>
      <c r="B62" s="142"/>
      <c r="C62" s="143"/>
      <c r="D62" s="142"/>
      <c r="E62" s="142"/>
      <c r="F62" s="32"/>
      <c r="G62" s="70"/>
    </row>
    <row r="63" spans="1:26" x14ac:dyDescent="0.25">
      <c r="A63" s="164" t="s">
        <v>148</v>
      </c>
      <c r="B63" s="165"/>
      <c r="C63" s="144" t="s">
        <v>149</v>
      </c>
      <c r="D63" s="165"/>
      <c r="E63" s="32" t="s">
        <v>150</v>
      </c>
      <c r="F63" s="32" t="s">
        <v>151</v>
      </c>
      <c r="G63" s="70" t="s">
        <v>152</v>
      </c>
    </row>
    <row r="64" spans="1:26" x14ac:dyDescent="0.25">
      <c r="A64" s="164" t="s">
        <v>153</v>
      </c>
      <c r="B64" s="165"/>
      <c r="C64" s="144" t="s">
        <v>64</v>
      </c>
      <c r="D64" s="147"/>
      <c r="E64" s="32">
        <v>4</v>
      </c>
      <c r="F64" s="32" t="s">
        <v>64</v>
      </c>
      <c r="G64" s="70" t="s">
        <v>64</v>
      </c>
    </row>
    <row r="65" spans="1:8" x14ac:dyDescent="0.25">
      <c r="A65" s="23"/>
      <c r="D65" s="23"/>
      <c r="E65" s="23"/>
      <c r="F65" s="23"/>
      <c r="G65" s="23"/>
    </row>
    <row r="67" spans="1:8" x14ac:dyDescent="0.25">
      <c r="A67" s="4" t="s">
        <v>98</v>
      </c>
      <c r="E67" s="33"/>
      <c r="F67" s="71"/>
      <c r="G67" s="33"/>
      <c r="H67" s="81"/>
    </row>
    <row r="68" spans="1:8" x14ac:dyDescent="0.25">
      <c r="A68" s="21" t="s">
        <v>133</v>
      </c>
      <c r="B68" s="72"/>
      <c r="C68" s="73"/>
      <c r="D68" s="21"/>
      <c r="E68" s="33"/>
      <c r="F68" s="71"/>
      <c r="G68" s="33"/>
      <c r="H68" s="81"/>
    </row>
    <row r="69" spans="1:8" ht="56.25" customHeight="1" x14ac:dyDescent="0.25">
      <c r="A69" s="160" t="s">
        <v>146</v>
      </c>
      <c r="B69" s="160"/>
      <c r="C69" s="160"/>
      <c r="D69" s="160"/>
      <c r="E69" s="160"/>
      <c r="F69" s="160"/>
      <c r="G69" s="160"/>
      <c r="H69" s="81"/>
    </row>
    <row r="73" spans="1:8" x14ac:dyDescent="0.25">
      <c r="A73" s="4" t="s">
        <v>65</v>
      </c>
      <c r="B73" s="43"/>
      <c r="C73" s="44"/>
      <c r="D73" s="4"/>
      <c r="E73" s="4" t="s">
        <v>156</v>
      </c>
      <c r="F73" s="4"/>
    </row>
    <row r="74" spans="1:8" x14ac:dyDescent="0.25">
      <c r="A74" s="4" t="s">
        <v>66</v>
      </c>
      <c r="B74" s="43"/>
      <c r="C74" s="44"/>
      <c r="D74" s="4"/>
      <c r="E74" s="4"/>
      <c r="F74" s="4"/>
    </row>
    <row r="75" spans="1:8" x14ac:dyDescent="0.25">
      <c r="A75" s="4" t="s">
        <v>77</v>
      </c>
      <c r="B75" s="43"/>
      <c r="C75" s="44"/>
      <c r="D75" s="4"/>
      <c r="E75" s="4"/>
      <c r="F75" s="4"/>
    </row>
    <row r="77" spans="1:8" x14ac:dyDescent="0.25">
      <c r="A77" s="23" t="s">
        <v>67</v>
      </c>
      <c r="B77" s="74"/>
    </row>
    <row r="78" spans="1:8" x14ac:dyDescent="0.25">
      <c r="A78" s="23" t="s">
        <v>68</v>
      </c>
      <c r="B78" s="74"/>
      <c r="C78" s="42" t="s">
        <v>23</v>
      </c>
    </row>
    <row r="79" spans="1:8" x14ac:dyDescent="0.25">
      <c r="A79" s="23" t="s">
        <v>69</v>
      </c>
      <c r="B79" s="74"/>
      <c r="C79" s="42" t="s">
        <v>70</v>
      </c>
    </row>
    <row r="80" spans="1:8" x14ac:dyDescent="0.25">
      <c r="A80" s="23" t="s">
        <v>71</v>
      </c>
      <c r="B80" s="74"/>
      <c r="C80" s="42" t="s">
        <v>154</v>
      </c>
    </row>
    <row r="81" spans="1:2" x14ac:dyDescent="0.25">
      <c r="A81" s="23"/>
      <c r="B81" s="74"/>
    </row>
  </sheetData>
  <mergeCells count="39">
    <mergeCell ref="A3:B3"/>
    <mergeCell ref="A6:H6"/>
    <mergeCell ref="A48:B48"/>
    <mergeCell ref="A35:B35"/>
    <mergeCell ref="A36:B36"/>
    <mergeCell ref="A29:B29"/>
    <mergeCell ref="A31:B31"/>
    <mergeCell ref="A32:B32"/>
    <mergeCell ref="A33:B33"/>
    <mergeCell ref="A37:B37"/>
    <mergeCell ref="A38:B38"/>
    <mergeCell ref="A45:B45"/>
    <mergeCell ref="A43:B43"/>
    <mergeCell ref="A25:B25"/>
    <mergeCell ref="A27:B27"/>
    <mergeCell ref="A7:B7"/>
    <mergeCell ref="A56:C56"/>
    <mergeCell ref="A57:C57"/>
    <mergeCell ref="A34:B34"/>
    <mergeCell ref="A23:B23"/>
    <mergeCell ref="A14:B14"/>
    <mergeCell ref="A15:B15"/>
    <mergeCell ref="A17:B17"/>
    <mergeCell ref="A18:B18"/>
    <mergeCell ref="A20:B20"/>
    <mergeCell ref="A8:B8"/>
    <mergeCell ref="A10:B10"/>
    <mergeCell ref="A11:H11"/>
    <mergeCell ref="A12:B12"/>
    <mergeCell ref="A55:C55"/>
    <mergeCell ref="A39:B39"/>
    <mergeCell ref="A40:B40"/>
    <mergeCell ref="A41:B41"/>
    <mergeCell ref="A69:G69"/>
    <mergeCell ref="A58:C58"/>
    <mergeCell ref="A63:B63"/>
    <mergeCell ref="C63:D63"/>
    <mergeCell ref="A64:B64"/>
    <mergeCell ref="C64:D6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2020-02-10T02:56:36Z</cp:lastPrinted>
  <dcterms:created xsi:type="dcterms:W3CDTF">2013-02-18T04:38:06Z</dcterms:created>
  <dcterms:modified xsi:type="dcterms:W3CDTF">2020-03-03T00:23:56Z</dcterms:modified>
</cp:coreProperties>
</file>