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H34" i="8" l="1"/>
  <c r="H39" i="8"/>
  <c r="H36" i="8"/>
  <c r="H58" i="8"/>
  <c r="G33" i="8"/>
  <c r="H33" i="8"/>
  <c r="H57" i="8"/>
  <c r="F49" i="8"/>
  <c r="G45" i="8"/>
  <c r="E49" i="8"/>
  <c r="F54" i="8"/>
  <c r="G51" i="8"/>
  <c r="G32" i="8"/>
  <c r="G42" i="8"/>
  <c r="G54" i="8"/>
  <c r="H49" i="8"/>
  <c r="H56" i="8"/>
  <c r="H55" i="8"/>
  <c r="D55" i="8"/>
  <c r="E54" i="8"/>
  <c r="H45" i="8"/>
  <c r="H48" i="8"/>
  <c r="H47" i="8"/>
  <c r="H46" i="8"/>
  <c r="H32" i="8"/>
  <c r="E34" i="8"/>
  <c r="E33" i="8"/>
  <c r="F8" i="8"/>
  <c r="E8" i="8"/>
  <c r="F34" i="8"/>
  <c r="G34" i="8"/>
  <c r="F36" i="8"/>
  <c r="E36" i="8"/>
  <c r="G38" i="8"/>
  <c r="G39" i="8"/>
  <c r="G40" i="8"/>
  <c r="G41" i="8"/>
  <c r="G36" i="8"/>
  <c r="G12" i="8"/>
  <c r="G15" i="8"/>
  <c r="G18" i="8"/>
  <c r="G21" i="8"/>
  <c r="G24" i="8"/>
  <c r="G27" i="8"/>
  <c r="G8" i="8"/>
  <c r="F42" i="8"/>
  <c r="E42" i="8"/>
  <c r="F33" i="8"/>
  <c r="G30" i="8"/>
  <c r="G29" i="8"/>
  <c r="F30" i="8"/>
  <c r="E30" i="8"/>
  <c r="E29" i="8"/>
  <c r="E26" i="8"/>
  <c r="E25" i="8"/>
  <c r="H40" i="8"/>
  <c r="H41" i="8"/>
  <c r="H38" i="8"/>
  <c r="H27" i="8"/>
  <c r="D30" i="8"/>
  <c r="D29" i="8"/>
  <c r="C30" i="8"/>
  <c r="C29" i="8"/>
  <c r="C34" i="8"/>
  <c r="C33" i="8"/>
  <c r="C26" i="8"/>
  <c r="C25" i="8"/>
  <c r="C23" i="8"/>
  <c r="C22" i="8"/>
  <c r="C20" i="8"/>
  <c r="C19" i="8"/>
  <c r="C17" i="8"/>
  <c r="C16" i="8"/>
  <c r="C14" i="8"/>
  <c r="C13" i="8"/>
  <c r="C8" i="8"/>
  <c r="C10" i="8"/>
  <c r="C9" i="8"/>
  <c r="G26" i="8"/>
  <c r="G25" i="8"/>
  <c r="G23" i="8"/>
  <c r="G22" i="8"/>
  <c r="G20" i="8"/>
  <c r="G19" i="8"/>
  <c r="G17" i="8"/>
  <c r="G16" i="8"/>
  <c r="G14" i="8"/>
  <c r="G13" i="8"/>
  <c r="D26" i="8"/>
  <c r="D25" i="8"/>
  <c r="D23" i="8"/>
  <c r="D22" i="8"/>
  <c r="D20" i="8"/>
  <c r="D19" i="8"/>
  <c r="D17" i="8"/>
  <c r="D16" i="8"/>
  <c r="D14" i="8"/>
  <c r="D13" i="8"/>
  <c r="D10" i="8"/>
  <c r="D9" i="8"/>
  <c r="G63" i="8"/>
  <c r="G10" i="8"/>
  <c r="G9" i="8"/>
  <c r="H30" i="8"/>
  <c r="F29" i="8"/>
  <c r="H29" i="8"/>
  <c r="H28" i="8"/>
  <c r="F26" i="8"/>
  <c r="H26" i="8"/>
  <c r="F25" i="8"/>
  <c r="H25" i="8"/>
  <c r="H24" i="8"/>
  <c r="F23" i="8"/>
  <c r="E23" i="8"/>
  <c r="H23" i="8"/>
  <c r="F22" i="8"/>
  <c r="E22" i="8"/>
  <c r="H22" i="8"/>
  <c r="H21" i="8"/>
  <c r="F20" i="8"/>
  <c r="E20" i="8"/>
  <c r="H20" i="8"/>
  <c r="F19" i="8"/>
  <c r="E19" i="8"/>
  <c r="H19" i="8"/>
  <c r="H18" i="8"/>
  <c r="F17" i="8"/>
  <c r="E17" i="8"/>
  <c r="H17" i="8"/>
  <c r="F16" i="8"/>
  <c r="E16" i="8"/>
  <c r="H16" i="8"/>
  <c r="H15" i="8"/>
  <c r="F14" i="8"/>
  <c r="E14" i="8"/>
  <c r="H14" i="8"/>
  <c r="F13" i="8"/>
  <c r="E13" i="8"/>
  <c r="H13" i="8"/>
  <c r="H12" i="8"/>
  <c r="F10" i="8"/>
  <c r="E10" i="8"/>
  <c r="H10" i="8"/>
  <c r="F9" i="8"/>
  <c r="E9" i="8"/>
  <c r="H9" i="8"/>
</calcChain>
</file>

<file path=xl/sharedStrings.xml><?xml version="1.0" encoding="utf-8"?>
<sst xmlns="http://schemas.openxmlformats.org/spreadsheetml/2006/main" count="186" uniqueCount="159">
  <si>
    <t>1</t>
  </si>
  <si>
    <t>2</t>
  </si>
  <si>
    <t>3</t>
  </si>
  <si>
    <t>4</t>
  </si>
  <si>
    <t>5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</si>
  <si>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</si>
  <si>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</si>
  <si>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</si>
  <si>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</si>
  <si>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</si>
  <si>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</si>
  <si>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</si>
  <si>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</si>
  <si>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</si>
  <si>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</si>
  <si>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</si>
  <si>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</si>
  <si>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</si>
  <si>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</si>
  <si>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</si>
  <si>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</si>
  <si>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</si>
  <si>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</si>
  <si>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</si>
  <si>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</si>
  <si>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</si>
  <si>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</si>
  <si>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</si>
  <si>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</si>
  <si>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</si>
  <si>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</si>
  <si>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</si>
  <si>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</si>
  <si>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</si>
  <si>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</si>
  <si>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</si>
  <si>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</si>
  <si>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</si>
  <si>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</si>
  <si>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</si>
  <si>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</si>
  <si>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</si>
  <si>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</si>
  <si>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</si>
  <si>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</si>
  <si>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</si>
  <si>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</si>
  <si>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</si>
  <si>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</si>
  <si>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5. Услуги паспортного стола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</si>
  <si>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</si>
  <si>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</si>
  <si>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</si>
  <si>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</si>
  <si>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1.1 Обслуж. общедом. коммуникаций</t>
  </si>
  <si>
    <t>1.3 Сан содерж. л/клеток</t>
  </si>
  <si>
    <t>1.4 Сан содерж. м/провода</t>
  </si>
  <si>
    <t>в т.ч. услуги по управлению, налоги</t>
  </si>
  <si>
    <t xml:space="preserve">     uk-lr.ru</t>
  </si>
  <si>
    <t>1 м/провод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</si>
  <si>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</si>
  <si>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</si>
  <si>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</si>
  <si>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</si>
  <si>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</si>
  <si>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</si>
  <si>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</si>
  <si>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</si>
  <si>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</si>
  <si>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</si>
  <si>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</si>
  <si>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</si>
  <si>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</si>
  <si>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</si>
  <si>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</si>
  <si>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</si>
  <si>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</si>
  <si>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</si>
  <si>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</si>
  <si>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</si>
  <si>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</si>
  <si>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</si>
  <si>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</si>
  <si>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</si>
  <si>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 xml:space="preserve">Генеральный директор </t>
  </si>
  <si>
    <t>В.П. Козлов</t>
  </si>
  <si>
    <t xml:space="preserve">ООО "Управляющая компания 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</si>
  <si>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</si>
  <si>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</si>
  <si>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</si>
  <si>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</si>
  <si>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</si>
  <si>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Договор управления</t>
  </si>
  <si>
    <t>uklr2006@mail.ru</t>
  </si>
  <si>
    <t>ООО "Ярд"</t>
  </si>
  <si>
    <t>2-260-343</t>
  </si>
  <si>
    <t>техническое обслуживание лифтов</t>
  </si>
  <si>
    <t>1973 год</t>
  </si>
  <si>
    <t>2 лифта</t>
  </si>
  <si>
    <t>01.06.2009г.</t>
  </si>
  <si>
    <t xml:space="preserve"> ООО "Управляющая компания Ленинского района-2"</t>
  </si>
  <si>
    <t>Ленинского района-2":</t>
  </si>
  <si>
    <t>от 30.07.2007г. Серия 25 № 002827453</t>
  </si>
  <si>
    <t>1.Сведения об Управляющей компании Ленинского района-2</t>
  </si>
  <si>
    <t>Пушкинская, 45</t>
  </si>
  <si>
    <t>№ 45 по ул. Пушкинской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</si>
  <si>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</si>
  <si>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</si>
  <si>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</si>
  <si>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</si>
  <si>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</si>
  <si>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</si>
  <si>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</si>
  <si>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</si>
  <si>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</si>
  <si>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</si>
  <si>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</si>
  <si>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</si>
  <si>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</si>
  <si>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</si>
  <si>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Часть 4</t>
  </si>
  <si>
    <t>Обязательное страхование лифтов</t>
  </si>
  <si>
    <t>ООО " Комфорт"</t>
  </si>
  <si>
    <t>ул. Тунгусская,8</t>
  </si>
  <si>
    <t>количество зарегистрированных</t>
  </si>
  <si>
    <t>итого по дому:</t>
  </si>
  <si>
    <t>Прочие услуги и работы</t>
  </si>
  <si>
    <t>сумма, т.р.</t>
  </si>
  <si>
    <t>исполнитель</t>
  </si>
  <si>
    <t>Ресо-Гарантия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</si>
  <si>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</si>
  <si>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</si>
  <si>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</si>
  <si>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д/средств с учетом остатков</t>
  </si>
  <si>
    <t>1. Текущий ремонт коммуникаций, проходящих через нежилые помещения</t>
  </si>
  <si>
    <t>2.Телекоммуникац. Услуги, в т.ч.</t>
  </si>
  <si>
    <t xml:space="preserve"> </t>
  </si>
  <si>
    <t>3.Коммунальные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</si>
  <si>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</si>
  <si>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</si>
  <si>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</si>
  <si>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</si>
  <si>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эл.энергия на содержание ОИ МКД</t>
  </si>
  <si>
    <t>Предложение Управляющей компании: по мере накопления средств - ремонт системы электроснабжения.</t>
  </si>
  <si>
    <t xml:space="preserve">                       Отчет ООО "Управляющей компании Ленинского района - 2"  за 2019 г.</t>
  </si>
  <si>
    <t>3671,10 кв.м.</t>
  </si>
  <si>
    <t>32,30 кв.м.</t>
  </si>
  <si>
    <t xml:space="preserve">  1196,0 кв.м</t>
  </si>
  <si>
    <t>126 чел.</t>
  </si>
  <si>
    <t>1.Отчет об исполнении договора управления за 2019 г.(тыс.р.)</t>
  </si>
  <si>
    <t>переходящие остатки д/ср-в на начало 01.01. 2019 г.</t>
  </si>
  <si>
    <t xml:space="preserve"> начисления и фактическое поступление средств по статьям затрат за 2019 г.(тыс.р.)</t>
  </si>
  <si>
    <t>переходящие остатки д/ср-в на конец  2019 г.</t>
  </si>
  <si>
    <t>2. Перечень работ, выполненных по статье " текущий ремонт"  в 2019 году.</t>
  </si>
  <si>
    <t>План по статье "текущий ремонт" на 2020 год .</t>
  </si>
  <si>
    <t>2-20-50-87</t>
  </si>
  <si>
    <t>Исп.</t>
  </si>
  <si>
    <t>ООО "Восток-Мегаполис"</t>
  </si>
  <si>
    <r>
      <t>ИСХ №  11/02  от 04.02.2020г</t>
    </r>
    <r>
      <rPr>
        <b/>
        <u/>
        <sz val="9"/>
        <color theme="1"/>
        <rFont val="Calibri"/>
        <family val="2"/>
        <charset val="204"/>
        <scheme val="minor"/>
      </rPr>
      <t xml:space="preserve">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</si>
</sst>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94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0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10" xfId="1" applyFont="1" applyFill="1" applyBorder="1" applyAlignment="1">
      <alignment horizontal="left"/>
    </xf>
    <xf numFmtId="0" fontId="10" fillId="0" borderId="10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10" xfId="1" applyNumberFormat="1" applyFont="1" applyFill="1" applyBorder="1" applyAlignment="1">
      <alignment horizontal="center"/>
    </xf>
    <xf numFmtId="0" fontId="10" fillId="0" borderId="10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164" fontId="9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0" fillId="0" borderId="0" xfId="0" applyNumberFormat="1" applyBorder="1" applyAlignment="1"/>
    <xf numFmtId="164" fontId="4" fillId="0" borderId="1" xfId="0" applyNumberFormat="1" applyFont="1" applyBorder="1" applyAlignment="1"/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0" fillId="0" borderId="5" xfId="0" applyBorder="1" applyAlignment="1"/>
    <xf numFmtId="0" fontId="0" fillId="0" borderId="9" xfId="0" applyBorder="1" applyAlignment="1"/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9" xfId="1" applyNumberFormat="1" applyFont="1" applyFill="1" applyBorder="1" applyAlignment="1">
      <alignment horizontal="center"/>
    </xf>
    <xf numFmtId="49" fontId="10" fillId="0" borderId="5" xfId="1" applyNumberFormat="1" applyFont="1" applyFill="1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164" fontId="1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0" fillId="0" borderId="0" xfId="0" applyFont="1"/>
    <xf numFmtId="0" fontId="3" fillId="0" borderId="2" xfId="0" applyFont="1" applyBorder="1" applyAlignment="1">
      <alignment horizontal="center"/>
    </xf>
    <xf numFmtId="0" fontId="0" fillId="0" borderId="0" xfId="0" applyAlignment="1">
      <alignment wrapText="1"/>
    </xf>
    <xf numFmtId="0" fontId="4" fillId="0" borderId="8" xfId="0" applyFont="1" applyBorder="1" applyAlignment="1"/>
    <xf numFmtId="0" fontId="9" fillId="0" borderId="2" xfId="0" applyFont="1" applyFill="1" applyBorder="1" applyAlignment="1"/>
    <xf numFmtId="0" fontId="4" fillId="0" borderId="1" xfId="0" applyFont="1" applyBorder="1"/>
    <xf numFmtId="0" fontId="16" fillId="0" borderId="1" xfId="0" applyFont="1" applyBorder="1"/>
    <xf numFmtId="0" fontId="9" fillId="0" borderId="1" xfId="0" applyFont="1" applyFill="1" applyBorder="1" applyAlignment="1">
      <alignment horizontal="center" wrapText="1"/>
    </xf>
    <xf numFmtId="0" fontId="3" fillId="0" borderId="9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9" fillId="0" borderId="13" xfId="0" applyFont="1" applyBorder="1" applyAlignment="1">
      <alignment wrapText="1"/>
    </xf>
    <xf numFmtId="0" fontId="9" fillId="0" borderId="14" xfId="0" applyFont="1" applyBorder="1" applyAlignment="1">
      <alignment wrapText="1"/>
    </xf>
    <xf numFmtId="164" fontId="3" fillId="0" borderId="9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164" fontId="0" fillId="0" borderId="0" xfId="0" applyNumberFormat="1"/>
    <xf numFmtId="0" fontId="3" fillId="0" borderId="9" xfId="0" applyFont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/>
    <xf numFmtId="0" fontId="0" fillId="0" borderId="7" xfId="0" applyBorder="1" applyAlignment="1">
      <alignment horizontal="left"/>
    </xf>
    <xf numFmtId="2" fontId="9" fillId="0" borderId="1" xfId="0" applyNumberFormat="1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1" xfId="0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10" fillId="0" borderId="1" xfId="1" applyFont="1" applyFill="1" applyBorder="1" applyAlignment="1">
      <alignment horizontal="left"/>
    </xf>
    <xf numFmtId="0" fontId="3" fillId="0" borderId="1" xfId="0" applyFont="1" applyFill="1" applyBorder="1"/>
    <xf numFmtId="0" fontId="12" fillId="0" borderId="0" xfId="0" applyFont="1" applyBorder="1" applyAlignment="1"/>
    <xf numFmtId="0" fontId="4" fillId="0" borderId="0" xfId="0" applyFont="1" applyBorder="1" applyAlignment="1"/>
    <xf numFmtId="17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4" fillId="0" borderId="0" xfId="0" applyFont="1" applyBorder="1"/>
    <xf numFmtId="2" fontId="3" fillId="0" borderId="2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2" fontId="0" fillId="0" borderId="0" xfId="0" applyNumberFormat="1"/>
    <xf numFmtId="2" fontId="3" fillId="0" borderId="9" xfId="0" applyNumberFormat="1" applyFont="1" applyBorder="1" applyAlignment="1">
      <alignment horizontal="center"/>
    </xf>
    <xf numFmtId="0" fontId="6" fillId="2" borderId="0" xfId="0" applyFont="1" applyFill="1"/>
    <xf numFmtId="0" fontId="10" fillId="0" borderId="1" xfId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8" xfId="1" applyNumberFormat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8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0" fillId="0" borderId="8" xfId="0" applyBorder="1" applyAlignment="1"/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0" fillId="0" borderId="7" xfId="0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9" fillId="0" borderId="2" xfId="0" applyFont="1" applyFill="1" applyBorder="1" applyAlignment="1">
      <alignment wrapText="1"/>
    </xf>
    <xf numFmtId="0" fontId="0" fillId="0" borderId="8" xfId="0" applyBorder="1" applyAlignment="1">
      <alignment wrapText="1"/>
    </xf>
    <xf numFmtId="164" fontId="3" fillId="0" borderId="4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2" fontId="3" fillId="0" borderId="3" xfId="0" applyNumberFormat="1" applyFont="1" applyBorder="1" applyAlignment="1">
      <alignment horizontal="center" wrapText="1"/>
    </xf>
    <xf numFmtId="2" fontId="3" fillId="0" borderId="5" xfId="0" applyNumberFormat="1" applyFont="1" applyBorder="1" applyAlignment="1">
      <alignment horizontal="center" wrapText="1"/>
    </xf>
    <xf numFmtId="0" fontId="3" fillId="0" borderId="4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2" xfId="0" applyFont="1" applyBorder="1" applyAlignment="1">
      <alignment wrapText="1"/>
    </xf>
    <xf numFmtId="164" fontId="9" fillId="0" borderId="3" xfId="0" applyNumberFormat="1" applyFont="1" applyBorder="1" applyAlignment="1">
      <alignment horizontal="center" wrapText="1"/>
    </xf>
    <xf numFmtId="164" fontId="9" fillId="0" borderId="5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6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9" fillId="0" borderId="7" xfId="0" applyFont="1" applyFill="1" applyBorder="1" applyAlignment="1">
      <alignment wrapText="1"/>
    </xf>
    <xf numFmtId="0" fontId="9" fillId="0" borderId="8" xfId="0" applyFont="1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6" fillId="0" borderId="2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12" fillId="0" borderId="2" xfId="0" applyFont="1" applyBorder="1" applyAlignment="1"/>
    <xf numFmtId="0" fontId="4" fillId="0" borderId="7" xfId="0" applyFont="1" applyBorder="1" applyAlignment="1"/>
    <xf numFmtId="0" fontId="12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2" fillId="2" borderId="0" xfId="0" applyFont="1" applyFill="1" applyAlignment="1"/>
    <xf numFmtId="0" fontId="0" fillId="2" borderId="0" xfId="0" applyFill="1" applyAlignment="1"/>
    <xf numFmtId="0" fontId="6" fillId="0" borderId="2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9" fillId="0" borderId="4" xfId="0" applyFont="1" applyBorder="1" applyAlignment="1">
      <alignment wrapText="1"/>
    </xf>
    <xf numFmtId="0" fontId="9" fillId="0" borderId="11" xfId="0" applyFont="1" applyBorder="1" applyAlignment="1">
      <alignment wrapText="1"/>
    </xf>
    <xf numFmtId="0" fontId="9" fillId="0" borderId="13" xfId="0" applyFont="1" applyBorder="1" applyAlignment="1">
      <alignment wrapText="1"/>
    </xf>
    <xf numFmtId="0" fontId="9" fillId="0" borderId="14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0" borderId="12" xfId="0" applyFont="1" applyBorder="1" applyAlignment="1">
      <alignment wrapText="1"/>
    </xf>
    <xf numFmtId="164" fontId="3" fillId="0" borderId="3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1" xfId="0" applyBorder="1" applyAlignment="1">
      <alignment wrapText="1"/>
    </xf>
    <xf numFmtId="0" fontId="9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2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3" fillId="0" borderId="2" xfId="0" applyFont="1" applyBorder="1" applyAlignment="1"/>
    <xf numFmtId="0" fontId="3" fillId="0" borderId="8" xfId="0" applyFont="1" applyBorder="1" applyAlignment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abSelected="1" workbookViewId="0">
      <selection activeCell="F22" sqref="F22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144</v>
      </c>
      <c r="C1" s="1"/>
    </row>
    <row r="2" spans="1:4" ht="15" customHeight="1" x14ac:dyDescent="0.25">
      <c r="A2" s="2" t="s">
        <v>53</v>
      </c>
      <c r="C2" s="4"/>
    </row>
    <row r="3" spans="1:4" ht="17.25" customHeight="1" x14ac:dyDescent="0.25">
      <c r="B3" s="4" t="s">
        <v>11</v>
      </c>
      <c r="C3" s="23" t="s">
        <v>105</v>
      </c>
    </row>
    <row r="4" spans="1:4" ht="14.25" customHeight="1" x14ac:dyDescent="0.25">
      <c r="A4" s="21" t="s">
        <v>158</v>
      </c>
      <c r="C4" s="4"/>
    </row>
    <row r="5" spans="1:4" ht="15" customHeight="1" x14ac:dyDescent="0.25">
      <c r="A5" s="4" t="s">
        <v>9</v>
      </c>
      <c r="C5" s="4"/>
    </row>
    <row r="6" spans="1:4" s="22" customFormat="1" ht="12.75" customHeight="1" x14ac:dyDescent="0.25">
      <c r="A6" s="4" t="s">
        <v>103</v>
      </c>
      <c r="C6" s="20"/>
    </row>
    <row r="7" spans="1:4" s="22" customFormat="1" ht="12.75" customHeight="1" x14ac:dyDescent="0.2">
      <c r="A7" s="20"/>
      <c r="C7" s="20"/>
    </row>
    <row r="8" spans="1:4" s="3" customFormat="1" ht="15" customHeight="1" x14ac:dyDescent="0.25">
      <c r="A8" s="12" t="s">
        <v>0</v>
      </c>
      <c r="B8" s="13" t="s">
        <v>10</v>
      </c>
      <c r="C8" s="26" t="s">
        <v>100</v>
      </c>
      <c r="D8" s="100"/>
    </row>
    <row r="9" spans="1:4" s="3" customFormat="1" ht="12" customHeight="1" x14ac:dyDescent="0.25">
      <c r="A9" s="12" t="s">
        <v>1</v>
      </c>
      <c r="B9" s="13" t="s">
        <v>12</v>
      </c>
      <c r="C9" s="118" t="s">
        <v>13</v>
      </c>
      <c r="D9" s="119"/>
    </row>
    <row r="10" spans="1:4" s="3" customFormat="1" ht="24" customHeight="1" x14ac:dyDescent="0.25">
      <c r="A10" s="12" t="s">
        <v>2</v>
      </c>
      <c r="B10" s="14" t="s">
        <v>14</v>
      </c>
      <c r="C10" s="120" t="s">
        <v>102</v>
      </c>
      <c r="D10" s="121"/>
    </row>
    <row r="11" spans="1:4" s="3" customFormat="1" ht="15" customHeight="1" x14ac:dyDescent="0.25">
      <c r="A11" s="12" t="s">
        <v>3</v>
      </c>
      <c r="B11" s="13" t="s">
        <v>15</v>
      </c>
      <c r="C11" s="118" t="s">
        <v>16</v>
      </c>
      <c r="D11" s="119"/>
    </row>
    <row r="12" spans="1:4" s="3" customFormat="1" ht="15" customHeight="1" x14ac:dyDescent="0.25">
      <c r="A12" s="65" t="s">
        <v>4</v>
      </c>
      <c r="B12" s="66" t="s">
        <v>106</v>
      </c>
      <c r="C12" s="99" t="s">
        <v>107</v>
      </c>
      <c r="D12" s="114" t="s">
        <v>108</v>
      </c>
    </row>
    <row r="13" spans="1:4" s="3" customFormat="1" ht="15" customHeight="1" x14ac:dyDescent="0.25">
      <c r="A13" s="67"/>
      <c r="B13" s="64"/>
      <c r="C13" s="99" t="s">
        <v>109</v>
      </c>
      <c r="D13" s="114" t="s">
        <v>110</v>
      </c>
    </row>
    <row r="14" spans="1:4" s="3" customFormat="1" ht="15" customHeight="1" x14ac:dyDescent="0.25">
      <c r="A14" s="67"/>
      <c r="B14" s="64"/>
      <c r="C14" s="99" t="s">
        <v>111</v>
      </c>
      <c r="D14" s="114" t="s">
        <v>112</v>
      </c>
    </row>
    <row r="15" spans="1:4" s="3" customFormat="1" ht="15" customHeight="1" x14ac:dyDescent="0.25">
      <c r="A15" s="67"/>
      <c r="B15" s="64"/>
      <c r="C15" s="99" t="s">
        <v>113</v>
      </c>
      <c r="D15" s="114" t="s">
        <v>115</v>
      </c>
    </row>
    <row r="16" spans="1:4" s="3" customFormat="1" ht="15" customHeight="1" x14ac:dyDescent="0.25">
      <c r="A16" s="67"/>
      <c r="B16" s="64"/>
      <c r="C16" s="99" t="s">
        <v>114</v>
      </c>
      <c r="D16" s="114" t="s">
        <v>108</v>
      </c>
    </row>
    <row r="17" spans="1:4" s="3" customFormat="1" ht="15" customHeight="1" x14ac:dyDescent="0.25">
      <c r="A17" s="67"/>
      <c r="B17" s="64"/>
      <c r="C17" s="99" t="s">
        <v>116</v>
      </c>
      <c r="D17" s="114" t="s">
        <v>117</v>
      </c>
    </row>
    <row r="18" spans="1:4" s="3" customFormat="1" ht="15" customHeight="1" x14ac:dyDescent="0.25">
      <c r="A18" s="68"/>
      <c r="B18" s="63"/>
      <c r="C18" s="99" t="s">
        <v>118</v>
      </c>
      <c r="D18" s="114" t="s">
        <v>119</v>
      </c>
    </row>
    <row r="19" spans="1:4" s="3" customFormat="1" ht="14.25" customHeight="1" x14ac:dyDescent="0.25">
      <c r="A19" s="12" t="s">
        <v>5</v>
      </c>
      <c r="B19" s="13" t="s">
        <v>17</v>
      </c>
      <c r="C19" s="122" t="s">
        <v>93</v>
      </c>
      <c r="D19" s="123"/>
    </row>
    <row r="20" spans="1:4" s="3" customFormat="1" ht="23.25" x14ac:dyDescent="0.25">
      <c r="A20" s="12" t="s">
        <v>6</v>
      </c>
      <c r="B20" s="14" t="s">
        <v>18</v>
      </c>
      <c r="C20" s="124" t="s">
        <v>58</v>
      </c>
      <c r="D20" s="125"/>
    </row>
    <row r="21" spans="1:4" s="3" customFormat="1" ht="16.5" customHeight="1" x14ac:dyDescent="0.25">
      <c r="A21" s="12" t="s">
        <v>7</v>
      </c>
      <c r="B21" s="13" t="s">
        <v>19</v>
      </c>
      <c r="C21" s="120" t="s">
        <v>20</v>
      </c>
      <c r="D21" s="121"/>
    </row>
    <row r="22" spans="1:4" s="3" customFormat="1" ht="16.5" customHeight="1" x14ac:dyDescent="0.25">
      <c r="A22" s="24"/>
      <c r="B22" s="25"/>
      <c r="C22" s="24"/>
      <c r="D22" s="24"/>
    </row>
    <row r="23" spans="1:4" s="5" customFormat="1" ht="15.75" customHeight="1" x14ac:dyDescent="0.25">
      <c r="A23" s="8" t="s">
        <v>21</v>
      </c>
      <c r="B23" s="16"/>
      <c r="C23" s="16"/>
      <c r="D23" s="99"/>
    </row>
    <row r="24" spans="1:4" s="5" customFormat="1" ht="15.75" customHeight="1" x14ac:dyDescent="0.25">
      <c r="A24" s="15"/>
      <c r="B24" s="16"/>
      <c r="C24" s="16"/>
      <c r="D24" s="16"/>
    </row>
    <row r="25" spans="1:4" ht="21.75" customHeight="1" x14ac:dyDescent="0.25">
      <c r="A25" s="6"/>
      <c r="B25" s="17" t="s">
        <v>22</v>
      </c>
      <c r="C25" s="7" t="s">
        <v>23</v>
      </c>
      <c r="D25" s="9" t="s">
        <v>24</v>
      </c>
    </row>
    <row r="26" spans="1:4" s="5" customFormat="1" ht="28.5" customHeight="1" x14ac:dyDescent="0.25">
      <c r="A26" s="126" t="s">
        <v>27</v>
      </c>
      <c r="B26" s="127"/>
      <c r="C26" s="127"/>
      <c r="D26" s="128"/>
    </row>
    <row r="27" spans="1:4" s="5" customFormat="1" ht="15" customHeight="1" x14ac:dyDescent="0.25">
      <c r="A27" s="28"/>
      <c r="B27" s="29"/>
      <c r="C27" s="29"/>
      <c r="D27" s="30"/>
    </row>
    <row r="28" spans="1:4" ht="13.5" customHeight="1" x14ac:dyDescent="0.25">
      <c r="A28" s="7">
        <v>1</v>
      </c>
      <c r="B28" s="6" t="s">
        <v>94</v>
      </c>
      <c r="C28" s="6" t="s">
        <v>25</v>
      </c>
      <c r="D28" s="6" t="s">
        <v>26</v>
      </c>
    </row>
    <row r="29" spans="1:4" x14ac:dyDescent="0.25">
      <c r="A29" s="19" t="s">
        <v>28</v>
      </c>
      <c r="B29" s="18"/>
      <c r="C29" s="18"/>
      <c r="D29" s="18"/>
    </row>
    <row r="30" spans="1:4" ht="12.75" customHeight="1" x14ac:dyDescent="0.25">
      <c r="A30" s="7">
        <v>1</v>
      </c>
      <c r="B30" s="6" t="s">
        <v>122</v>
      </c>
      <c r="C30" s="6" t="s">
        <v>25</v>
      </c>
      <c r="D30" s="6" t="s">
        <v>95</v>
      </c>
    </row>
    <row r="31" spans="1:4" x14ac:dyDescent="0.25">
      <c r="A31" s="19" t="s">
        <v>43</v>
      </c>
      <c r="B31" s="18"/>
      <c r="C31" s="18"/>
      <c r="D31" s="18"/>
    </row>
    <row r="32" spans="1:4" ht="13.5" customHeight="1" x14ac:dyDescent="0.25">
      <c r="A32" s="19" t="s">
        <v>44</v>
      </c>
      <c r="B32" s="18"/>
      <c r="C32" s="18"/>
      <c r="D32" s="18"/>
    </row>
    <row r="33" spans="1:4" ht="12" customHeight="1" x14ac:dyDescent="0.25">
      <c r="A33" s="7">
        <v>1</v>
      </c>
      <c r="B33" s="6" t="s">
        <v>157</v>
      </c>
      <c r="C33" s="6" t="s">
        <v>123</v>
      </c>
      <c r="D33" s="6" t="s">
        <v>29</v>
      </c>
    </row>
    <row r="34" spans="1:4" x14ac:dyDescent="0.25">
      <c r="A34" s="19" t="s">
        <v>30</v>
      </c>
      <c r="B34" s="18"/>
      <c r="C34" s="18"/>
      <c r="D34" s="18"/>
    </row>
    <row r="35" spans="1:4" ht="14.25" customHeight="1" x14ac:dyDescent="0.25">
      <c r="A35" s="7">
        <v>1</v>
      </c>
      <c r="B35" s="6" t="s">
        <v>31</v>
      </c>
      <c r="C35" s="6" t="s">
        <v>25</v>
      </c>
      <c r="D35" s="6" t="s">
        <v>32</v>
      </c>
    </row>
    <row r="36" spans="1:4" ht="13.5" customHeight="1" x14ac:dyDescent="0.25">
      <c r="A36" s="19" t="s">
        <v>33</v>
      </c>
      <c r="B36" s="18"/>
      <c r="C36" s="18"/>
      <c r="D36" s="18"/>
    </row>
    <row r="37" spans="1:4" x14ac:dyDescent="0.25">
      <c r="A37" s="7">
        <v>1</v>
      </c>
      <c r="B37" s="6" t="s">
        <v>34</v>
      </c>
      <c r="C37" s="6" t="s">
        <v>25</v>
      </c>
      <c r="D37" s="6" t="s">
        <v>26</v>
      </c>
    </row>
    <row r="38" spans="1:4" x14ac:dyDescent="0.25">
      <c r="A38" s="27"/>
      <c r="B38" s="11"/>
      <c r="C38" s="11"/>
      <c r="D38" s="11"/>
    </row>
    <row r="39" spans="1:4" x14ac:dyDescent="0.25">
      <c r="A39" s="4" t="s">
        <v>52</v>
      </c>
      <c r="B39" s="18"/>
      <c r="C39" s="18"/>
      <c r="D39" s="18"/>
    </row>
    <row r="40" spans="1:4" x14ac:dyDescent="0.25">
      <c r="A40" s="7">
        <v>1</v>
      </c>
      <c r="B40" s="6" t="s">
        <v>35</v>
      </c>
      <c r="C40" s="115" t="s">
        <v>97</v>
      </c>
      <c r="D40" s="117"/>
    </row>
    <row r="41" spans="1:4" x14ac:dyDescent="0.25">
      <c r="A41" s="7">
        <v>2</v>
      </c>
      <c r="B41" s="6" t="s">
        <v>37</v>
      </c>
      <c r="C41" s="115">
        <v>12</v>
      </c>
      <c r="D41" s="117"/>
    </row>
    <row r="42" spans="1:4" ht="15" customHeight="1" x14ac:dyDescent="0.25">
      <c r="A42" s="7">
        <v>3</v>
      </c>
      <c r="B42" s="6" t="s">
        <v>38</v>
      </c>
      <c r="C42" s="115">
        <v>1</v>
      </c>
      <c r="D42" s="117"/>
    </row>
    <row r="43" spans="1:4" x14ac:dyDescent="0.25">
      <c r="A43" s="7">
        <v>4</v>
      </c>
      <c r="B43" s="6" t="s">
        <v>36</v>
      </c>
      <c r="C43" s="115" t="s">
        <v>98</v>
      </c>
      <c r="D43" s="117"/>
    </row>
    <row r="44" spans="1:4" x14ac:dyDescent="0.25">
      <c r="A44" s="7">
        <v>5</v>
      </c>
      <c r="B44" s="6" t="s">
        <v>39</v>
      </c>
      <c r="C44" s="115" t="s">
        <v>59</v>
      </c>
      <c r="D44" s="117"/>
    </row>
    <row r="45" spans="1:4" x14ac:dyDescent="0.25">
      <c r="A45" s="7">
        <v>6</v>
      </c>
      <c r="B45" s="6" t="s">
        <v>124</v>
      </c>
      <c r="C45" s="115" t="s">
        <v>148</v>
      </c>
      <c r="D45" s="116"/>
    </row>
    <row r="46" spans="1:4" x14ac:dyDescent="0.25">
      <c r="A46" s="7">
        <v>7</v>
      </c>
      <c r="B46" s="6" t="s">
        <v>40</v>
      </c>
      <c r="C46" s="115" t="s">
        <v>145</v>
      </c>
      <c r="D46" s="117"/>
    </row>
    <row r="47" spans="1:4" ht="15" customHeight="1" x14ac:dyDescent="0.25">
      <c r="A47" s="7">
        <v>8</v>
      </c>
      <c r="B47" s="6" t="s">
        <v>41</v>
      </c>
      <c r="C47" s="115" t="s">
        <v>146</v>
      </c>
      <c r="D47" s="117"/>
    </row>
    <row r="48" spans="1:4" x14ac:dyDescent="0.25">
      <c r="A48" s="7">
        <v>9</v>
      </c>
      <c r="B48" s="6" t="s">
        <v>42</v>
      </c>
      <c r="C48" s="115" t="s">
        <v>147</v>
      </c>
      <c r="D48" s="117"/>
    </row>
    <row r="49" spans="1:4" x14ac:dyDescent="0.25">
      <c r="A49" s="7">
        <v>10</v>
      </c>
      <c r="B49" s="6" t="s">
        <v>92</v>
      </c>
      <c r="C49" s="115" t="s">
        <v>99</v>
      </c>
      <c r="D49" s="116"/>
    </row>
    <row r="50" spans="1:4" ht="15" customHeight="1" x14ac:dyDescent="0.25">
      <c r="A50" s="4"/>
    </row>
    <row r="51" spans="1:4" x14ac:dyDescent="0.25">
      <c r="A51" s="4"/>
    </row>
    <row r="53" spans="1:4" ht="15" customHeight="1" x14ac:dyDescent="0.25"/>
  </sheetData>
  <mergeCells count="17">
    <mergeCell ref="C43:D43"/>
    <mergeCell ref="C20:D20"/>
    <mergeCell ref="C21:D21"/>
    <mergeCell ref="A26:D26"/>
    <mergeCell ref="C40:D40"/>
    <mergeCell ref="C41:D41"/>
    <mergeCell ref="C9:D9"/>
    <mergeCell ref="C10:D10"/>
    <mergeCell ref="C11:D11"/>
    <mergeCell ref="C19:D19"/>
    <mergeCell ref="C42:D42"/>
    <mergeCell ref="C49:D49"/>
    <mergeCell ref="C46:D46"/>
    <mergeCell ref="C47:D47"/>
    <mergeCell ref="C48:D48"/>
    <mergeCell ref="C44:D44"/>
    <mergeCell ref="C45:D45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"/>
  <sheetViews>
    <sheetView topLeftCell="A67" workbookViewId="0">
      <selection activeCell="L7" sqref="L7"/>
    </sheetView>
  </sheetViews>
  <sheetFormatPr defaultRowHeight="15" x14ac:dyDescent="0.25"/>
  <cols>
    <col min="1" max="1" width="15.85546875" customWidth="1"/>
    <col min="2" max="2" width="13.42578125" style="33" customWidth="1"/>
    <col min="3" max="3" width="8.5703125" style="56" customWidth="1"/>
    <col min="4" max="4" width="8.28515625" customWidth="1"/>
    <col min="5" max="5" width="9" customWidth="1"/>
    <col min="6" max="6" width="9.7109375" customWidth="1"/>
    <col min="7" max="7" width="9.28515625" customWidth="1"/>
    <col min="8" max="8" width="11.5703125" customWidth="1"/>
  </cols>
  <sheetData>
    <row r="1" spans="1:8" x14ac:dyDescent="0.25">
      <c r="A1" s="4" t="s">
        <v>130</v>
      </c>
      <c r="B1"/>
      <c r="C1" s="39"/>
      <c r="D1" s="39"/>
    </row>
    <row r="2" spans="1:8" ht="13.5" customHeight="1" x14ac:dyDescent="0.25">
      <c r="A2" s="4" t="s">
        <v>149</v>
      </c>
      <c r="B2"/>
      <c r="C2" s="39"/>
      <c r="D2" s="39"/>
    </row>
    <row r="3" spans="1:8" ht="56.25" customHeight="1" x14ac:dyDescent="0.25">
      <c r="A3" s="129" t="s">
        <v>66</v>
      </c>
      <c r="B3" s="130"/>
      <c r="C3" s="81" t="s">
        <v>67</v>
      </c>
      <c r="D3" s="31" t="s">
        <v>68</v>
      </c>
      <c r="E3" s="31" t="s">
        <v>69</v>
      </c>
      <c r="F3" s="31" t="s">
        <v>70</v>
      </c>
      <c r="G3" s="40" t="s">
        <v>71</v>
      </c>
      <c r="H3" s="31" t="s">
        <v>72</v>
      </c>
    </row>
    <row r="4" spans="1:8" ht="27" customHeight="1" x14ac:dyDescent="0.25">
      <c r="A4" s="138" t="s">
        <v>150</v>
      </c>
      <c r="B4" s="139"/>
      <c r="C4" s="81"/>
      <c r="D4" s="31">
        <v>-58.76</v>
      </c>
      <c r="E4" s="31"/>
      <c r="F4" s="31"/>
      <c r="G4" s="40"/>
      <c r="H4" s="31"/>
    </row>
    <row r="5" spans="1:8" ht="18.75" customHeight="1" x14ac:dyDescent="0.25">
      <c r="A5" s="78" t="s">
        <v>131</v>
      </c>
      <c r="B5" s="77"/>
      <c r="C5" s="81"/>
      <c r="D5" s="31">
        <v>10.17</v>
      </c>
      <c r="E5" s="31"/>
      <c r="F5" s="31"/>
      <c r="G5" s="40"/>
      <c r="H5" s="31"/>
    </row>
    <row r="6" spans="1:8" ht="15.75" customHeight="1" x14ac:dyDescent="0.25">
      <c r="A6" s="78" t="s">
        <v>132</v>
      </c>
      <c r="B6" s="77"/>
      <c r="C6" s="81"/>
      <c r="D6" s="31">
        <v>-68.930000000000007</v>
      </c>
      <c r="E6" s="31"/>
      <c r="F6" s="31"/>
      <c r="G6" s="40"/>
      <c r="H6" s="31"/>
    </row>
    <row r="7" spans="1:8" ht="15.75" customHeight="1" x14ac:dyDescent="0.25">
      <c r="A7" s="134" t="s">
        <v>151</v>
      </c>
      <c r="B7" s="133"/>
      <c r="C7" s="133"/>
      <c r="D7" s="133"/>
      <c r="E7" s="133"/>
      <c r="F7" s="133"/>
      <c r="G7" s="133"/>
      <c r="H7" s="116"/>
    </row>
    <row r="8" spans="1:8" ht="17.25" customHeight="1" x14ac:dyDescent="0.25">
      <c r="A8" s="129" t="s">
        <v>73</v>
      </c>
      <c r="B8" s="131"/>
      <c r="C8" s="53">
        <f>C12+C15+C18+C21+C24+C27</f>
        <v>21.490000000000002</v>
      </c>
      <c r="D8" s="98">
        <v>-207.52</v>
      </c>
      <c r="E8" s="87">
        <f>E12+E15+E18+E21+E24+E27</f>
        <v>942.69999999999982</v>
      </c>
      <c r="F8" s="87">
        <f>F12+F15+F18+F21+F24+F27</f>
        <v>952.00000000000011</v>
      </c>
      <c r="G8" s="87">
        <f>G12+G15+G18+G21+G24+G27</f>
        <v>952.00000000000011</v>
      </c>
      <c r="H8" s="87">
        <v>-198.21</v>
      </c>
    </row>
    <row r="9" spans="1:8" x14ac:dyDescent="0.25">
      <c r="A9" s="41" t="s">
        <v>74</v>
      </c>
      <c r="B9" s="42"/>
      <c r="C9" s="54">
        <f>C8-C10</f>
        <v>19.341000000000001</v>
      </c>
      <c r="D9" s="87">
        <f>D8-D10</f>
        <v>-186.768</v>
      </c>
      <c r="E9" s="87">
        <f>E8-E10</f>
        <v>848.42999999999984</v>
      </c>
      <c r="F9" s="87">
        <f>F8-F10</f>
        <v>856.80000000000007</v>
      </c>
      <c r="G9" s="87">
        <f>G8-G10</f>
        <v>856.80000000000007</v>
      </c>
      <c r="H9" s="87">
        <f t="shared" ref="H9:H30" si="0">F9-E9+D9</f>
        <v>-178.39799999999977</v>
      </c>
    </row>
    <row r="10" spans="1:8" x14ac:dyDescent="0.25">
      <c r="A10" s="132" t="s">
        <v>75</v>
      </c>
      <c r="B10" s="133"/>
      <c r="C10" s="54">
        <f>C8*10%</f>
        <v>2.1490000000000005</v>
      </c>
      <c r="D10" s="87">
        <f>D8*10%</f>
        <v>-20.752000000000002</v>
      </c>
      <c r="E10" s="87">
        <f>E8*10%</f>
        <v>94.269999999999982</v>
      </c>
      <c r="F10" s="87">
        <f>F8*10%</f>
        <v>95.200000000000017</v>
      </c>
      <c r="G10" s="87">
        <f>G8*10%</f>
        <v>95.200000000000017</v>
      </c>
      <c r="H10" s="87">
        <f t="shared" si="0"/>
        <v>-19.821999999999967</v>
      </c>
    </row>
    <row r="11" spans="1:8" ht="12.75" customHeight="1" x14ac:dyDescent="0.25">
      <c r="A11" s="134" t="s">
        <v>76</v>
      </c>
      <c r="B11" s="135"/>
      <c r="C11" s="135"/>
      <c r="D11" s="135"/>
      <c r="E11" s="135"/>
      <c r="F11" s="135"/>
      <c r="G11" s="135"/>
      <c r="H11" s="131"/>
    </row>
    <row r="12" spans="1:8" x14ac:dyDescent="0.25">
      <c r="A12" s="136" t="s">
        <v>54</v>
      </c>
      <c r="B12" s="137"/>
      <c r="C12" s="53">
        <v>5.75</v>
      </c>
      <c r="D12" s="98">
        <v>-86.3</v>
      </c>
      <c r="E12" s="98">
        <v>252.65</v>
      </c>
      <c r="F12" s="98">
        <v>255.66</v>
      </c>
      <c r="G12" s="98">
        <f>F12</f>
        <v>255.66</v>
      </c>
      <c r="H12" s="87">
        <f t="shared" si="0"/>
        <v>-83.29</v>
      </c>
    </row>
    <row r="13" spans="1:8" x14ac:dyDescent="0.25">
      <c r="A13" s="41" t="s">
        <v>74</v>
      </c>
      <c r="B13" s="42"/>
      <c r="C13" s="54">
        <f>C12-C14</f>
        <v>5.1749999999999998</v>
      </c>
      <c r="D13" s="87">
        <f>D12-D14</f>
        <v>-77.67</v>
      </c>
      <c r="E13" s="87">
        <f>E12-E14</f>
        <v>227.38499999999999</v>
      </c>
      <c r="F13" s="87">
        <f>F12-F14</f>
        <v>230.09399999999999</v>
      </c>
      <c r="G13" s="87">
        <f>G12-G14</f>
        <v>230.09399999999999</v>
      </c>
      <c r="H13" s="87">
        <f t="shared" si="0"/>
        <v>-74.960999999999999</v>
      </c>
    </row>
    <row r="14" spans="1:8" x14ac:dyDescent="0.25">
      <c r="A14" s="132" t="s">
        <v>75</v>
      </c>
      <c r="B14" s="133"/>
      <c r="C14" s="54">
        <f>C12*10%</f>
        <v>0.57500000000000007</v>
      </c>
      <c r="D14" s="87">
        <f>D12*10%</f>
        <v>-8.6300000000000008</v>
      </c>
      <c r="E14" s="87">
        <f>E12*10%</f>
        <v>25.265000000000001</v>
      </c>
      <c r="F14" s="87">
        <f>F12*10%</f>
        <v>25.566000000000003</v>
      </c>
      <c r="G14" s="87">
        <f>G12*10%</f>
        <v>25.566000000000003</v>
      </c>
      <c r="H14" s="87">
        <f t="shared" si="0"/>
        <v>-8.3289999999999988</v>
      </c>
    </row>
    <row r="15" spans="1:8" ht="23.25" customHeight="1" x14ac:dyDescent="0.25">
      <c r="A15" s="136" t="s">
        <v>45</v>
      </c>
      <c r="B15" s="137"/>
      <c r="C15" s="53">
        <v>3.51</v>
      </c>
      <c r="D15" s="98">
        <v>-31.81</v>
      </c>
      <c r="E15" s="98">
        <v>154.22999999999999</v>
      </c>
      <c r="F15" s="98">
        <v>159.30000000000001</v>
      </c>
      <c r="G15" s="98">
        <f>F15</f>
        <v>159.30000000000001</v>
      </c>
      <c r="H15" s="87">
        <f t="shared" si="0"/>
        <v>-26.739999999999977</v>
      </c>
    </row>
    <row r="16" spans="1:8" x14ac:dyDescent="0.25">
      <c r="A16" s="41" t="s">
        <v>74</v>
      </c>
      <c r="B16" s="42"/>
      <c r="C16" s="54">
        <f>C15-C17</f>
        <v>3.1589999999999998</v>
      </c>
      <c r="D16" s="87">
        <f>D15-D17</f>
        <v>-28.628999999999998</v>
      </c>
      <c r="E16" s="87">
        <f>E15-E17</f>
        <v>138.80699999999999</v>
      </c>
      <c r="F16" s="87">
        <f>F15-F17</f>
        <v>143.37</v>
      </c>
      <c r="G16" s="87">
        <f>G15-G17</f>
        <v>143.37</v>
      </c>
      <c r="H16" s="87">
        <f t="shared" si="0"/>
        <v>-24.065999999999981</v>
      </c>
    </row>
    <row r="17" spans="1:8" ht="15" customHeight="1" x14ac:dyDescent="0.25">
      <c r="A17" s="132" t="s">
        <v>75</v>
      </c>
      <c r="B17" s="133"/>
      <c r="C17" s="54">
        <f>C15*10%</f>
        <v>0.35099999999999998</v>
      </c>
      <c r="D17" s="87">
        <f>D15*10%</f>
        <v>-3.181</v>
      </c>
      <c r="E17" s="87">
        <f>E15*10%</f>
        <v>15.423</v>
      </c>
      <c r="F17" s="87">
        <f>F15*10%</f>
        <v>15.930000000000001</v>
      </c>
      <c r="G17" s="87">
        <f>G15*10%</f>
        <v>15.930000000000001</v>
      </c>
      <c r="H17" s="87">
        <f t="shared" si="0"/>
        <v>-2.6739999999999986</v>
      </c>
    </row>
    <row r="18" spans="1:8" ht="14.25" customHeight="1" x14ac:dyDescent="0.25">
      <c r="A18" s="136" t="s">
        <v>55</v>
      </c>
      <c r="B18" s="137"/>
      <c r="C18" s="52">
        <v>2.41</v>
      </c>
      <c r="D18" s="98">
        <v>-21.84</v>
      </c>
      <c r="E18" s="98">
        <v>105.9</v>
      </c>
      <c r="F18" s="98">
        <v>107.17</v>
      </c>
      <c r="G18" s="98">
        <f>F18</f>
        <v>107.17</v>
      </c>
      <c r="H18" s="87">
        <f t="shared" si="0"/>
        <v>-20.570000000000004</v>
      </c>
    </row>
    <row r="19" spans="1:8" ht="13.5" customHeight="1" x14ac:dyDescent="0.25">
      <c r="A19" s="41" t="s">
        <v>74</v>
      </c>
      <c r="B19" s="42"/>
      <c r="C19" s="54">
        <f>C18-C20</f>
        <v>2.169</v>
      </c>
      <c r="D19" s="87">
        <f>D18-D20</f>
        <v>-19.655999999999999</v>
      </c>
      <c r="E19" s="87">
        <f>E18-E20</f>
        <v>95.31</v>
      </c>
      <c r="F19" s="87">
        <f>F18-F20</f>
        <v>96.453000000000003</v>
      </c>
      <c r="G19" s="87">
        <f>G18-G20</f>
        <v>96.453000000000003</v>
      </c>
      <c r="H19" s="87">
        <f t="shared" si="0"/>
        <v>-18.512999999999998</v>
      </c>
    </row>
    <row r="20" spans="1:8" ht="12.75" customHeight="1" x14ac:dyDescent="0.25">
      <c r="A20" s="132" t="s">
        <v>75</v>
      </c>
      <c r="B20" s="133"/>
      <c r="C20" s="54">
        <f>C18*10%</f>
        <v>0.24100000000000002</v>
      </c>
      <c r="D20" s="87">
        <f>D18*10%</f>
        <v>-2.1840000000000002</v>
      </c>
      <c r="E20" s="87">
        <f>E18*10%</f>
        <v>10.590000000000002</v>
      </c>
      <c r="F20" s="87">
        <f>F18*10%</f>
        <v>10.717000000000001</v>
      </c>
      <c r="G20" s="87">
        <f>G18*10%</f>
        <v>10.717000000000001</v>
      </c>
      <c r="H20" s="87">
        <f t="shared" si="0"/>
        <v>-2.0570000000000013</v>
      </c>
    </row>
    <row r="21" spans="1:8" x14ac:dyDescent="0.25">
      <c r="A21" s="136" t="s">
        <v>56</v>
      </c>
      <c r="B21" s="137"/>
      <c r="C21" s="55">
        <v>1.1299999999999999</v>
      </c>
      <c r="D21" s="87">
        <v>-9.52</v>
      </c>
      <c r="E21" s="87">
        <v>48.06</v>
      </c>
      <c r="F21" s="87">
        <v>48.95</v>
      </c>
      <c r="G21" s="87">
        <f>F21</f>
        <v>48.95</v>
      </c>
      <c r="H21" s="87">
        <f t="shared" si="0"/>
        <v>-8.629999999999999</v>
      </c>
    </row>
    <row r="22" spans="1:8" ht="14.25" customHeight="1" x14ac:dyDescent="0.25">
      <c r="A22" s="41" t="s">
        <v>74</v>
      </c>
      <c r="B22" s="42"/>
      <c r="C22" s="54">
        <f>C21-C23</f>
        <v>1.0169999999999999</v>
      </c>
      <c r="D22" s="87">
        <f>D21-D23</f>
        <v>-8.5679999999999996</v>
      </c>
      <c r="E22" s="87">
        <f>E21-E23</f>
        <v>43.254000000000005</v>
      </c>
      <c r="F22" s="87">
        <f>F21-F23</f>
        <v>44.055</v>
      </c>
      <c r="G22" s="87">
        <f>G21-G23</f>
        <v>44.055</v>
      </c>
      <c r="H22" s="87">
        <f t="shared" si="0"/>
        <v>-7.7670000000000048</v>
      </c>
    </row>
    <row r="23" spans="1:8" ht="14.25" customHeight="1" x14ac:dyDescent="0.25">
      <c r="A23" s="132" t="s">
        <v>75</v>
      </c>
      <c r="B23" s="133"/>
      <c r="C23" s="54">
        <f>C21*10%</f>
        <v>0.11299999999999999</v>
      </c>
      <c r="D23" s="87">
        <f>D21*10%</f>
        <v>-0.95199999999999996</v>
      </c>
      <c r="E23" s="87">
        <f>E21*10%</f>
        <v>4.8060000000000009</v>
      </c>
      <c r="F23" s="87">
        <f>F21*10%</f>
        <v>4.8950000000000005</v>
      </c>
      <c r="G23" s="87">
        <f>G21*10%</f>
        <v>4.8950000000000005</v>
      </c>
      <c r="H23" s="87">
        <f t="shared" si="0"/>
        <v>-0.86300000000000043</v>
      </c>
    </row>
    <row r="24" spans="1:8" ht="14.25" customHeight="1" x14ac:dyDescent="0.25">
      <c r="A24" s="10" t="s">
        <v>46</v>
      </c>
      <c r="B24" s="43"/>
      <c r="C24" s="55">
        <v>4.43</v>
      </c>
      <c r="D24" s="87">
        <v>-22.05</v>
      </c>
      <c r="E24" s="87">
        <v>194.67</v>
      </c>
      <c r="F24" s="87">
        <v>191.82</v>
      </c>
      <c r="G24" s="87">
        <f>F24</f>
        <v>191.82</v>
      </c>
      <c r="H24" s="87">
        <f t="shared" si="0"/>
        <v>-24.899999999999995</v>
      </c>
    </row>
    <row r="25" spans="1:8" ht="14.25" customHeight="1" x14ac:dyDescent="0.25">
      <c r="A25" s="41" t="s">
        <v>74</v>
      </c>
      <c r="B25" s="42"/>
      <c r="C25" s="54">
        <f>C24-C26</f>
        <v>3.9869999999999997</v>
      </c>
      <c r="D25" s="87">
        <f>D24-D26</f>
        <v>-19.844999999999999</v>
      </c>
      <c r="E25" s="87">
        <f>E24-E26</f>
        <v>175.20299999999997</v>
      </c>
      <c r="F25" s="87">
        <f>F24-F26</f>
        <v>172.63800000000001</v>
      </c>
      <c r="G25" s="87">
        <f>G24-G26</f>
        <v>172.63800000000001</v>
      </c>
      <c r="H25" s="87">
        <f t="shared" si="0"/>
        <v>-22.409999999999968</v>
      </c>
    </row>
    <row r="26" spans="1:8" x14ac:dyDescent="0.25">
      <c r="A26" s="132" t="s">
        <v>75</v>
      </c>
      <c r="B26" s="133"/>
      <c r="C26" s="54">
        <f>C24*10%</f>
        <v>0.443</v>
      </c>
      <c r="D26" s="87">
        <f>D24*10%</f>
        <v>-2.2050000000000001</v>
      </c>
      <c r="E26" s="87">
        <f>E24*10%</f>
        <v>19.466999999999999</v>
      </c>
      <c r="F26" s="87">
        <f>F24*10%</f>
        <v>19.181999999999999</v>
      </c>
      <c r="G26" s="87">
        <f>G24*10%</f>
        <v>19.181999999999999</v>
      </c>
      <c r="H26" s="87">
        <f t="shared" si="0"/>
        <v>-2.4900000000000002</v>
      </c>
    </row>
    <row r="27" spans="1:8" ht="14.25" customHeight="1" x14ac:dyDescent="0.25">
      <c r="A27" s="146" t="s">
        <v>47</v>
      </c>
      <c r="B27" s="147"/>
      <c r="C27" s="150">
        <v>4.26</v>
      </c>
      <c r="D27" s="144">
        <v>-36</v>
      </c>
      <c r="E27" s="144">
        <v>187.19</v>
      </c>
      <c r="F27" s="144">
        <v>189.1</v>
      </c>
      <c r="G27" s="144">
        <f>F27</f>
        <v>189.1</v>
      </c>
      <c r="H27" s="87">
        <f>F27-E27+D27</f>
        <v>-34.090000000000003</v>
      </c>
    </row>
    <row r="28" spans="1:8" ht="0.75" hidden="1" customHeight="1" x14ac:dyDescent="0.25">
      <c r="A28" s="148"/>
      <c r="B28" s="149"/>
      <c r="C28" s="151"/>
      <c r="D28" s="145"/>
      <c r="E28" s="145"/>
      <c r="F28" s="145"/>
      <c r="G28" s="145"/>
      <c r="H28" s="87">
        <f t="shared" si="0"/>
        <v>0</v>
      </c>
    </row>
    <row r="29" spans="1:8" x14ac:dyDescent="0.25">
      <c r="A29" s="41" t="s">
        <v>74</v>
      </c>
      <c r="B29" s="42"/>
      <c r="C29" s="54">
        <f>C27-C30</f>
        <v>3.8339999999999996</v>
      </c>
      <c r="D29" s="87">
        <f>D27-D30</f>
        <v>-32.4</v>
      </c>
      <c r="E29" s="87">
        <f>E27-E30</f>
        <v>168.471</v>
      </c>
      <c r="F29" s="87">
        <f>F27-F30</f>
        <v>170.19</v>
      </c>
      <c r="G29" s="87">
        <f>G27-G30</f>
        <v>170.19</v>
      </c>
      <c r="H29" s="87">
        <f t="shared" si="0"/>
        <v>-30.681000000000004</v>
      </c>
    </row>
    <row r="30" spans="1:8" x14ac:dyDescent="0.25">
      <c r="A30" s="132" t="s">
        <v>75</v>
      </c>
      <c r="B30" s="133"/>
      <c r="C30" s="54">
        <f>C27*10%</f>
        <v>0.42599999999999999</v>
      </c>
      <c r="D30" s="87">
        <f>D27*10%</f>
        <v>-3.6</v>
      </c>
      <c r="E30" s="87">
        <f>E27*10%</f>
        <v>18.719000000000001</v>
      </c>
      <c r="F30" s="87">
        <f t="shared" ref="F30:G30" si="1">F27*10%</f>
        <v>18.91</v>
      </c>
      <c r="G30" s="87">
        <f t="shared" si="1"/>
        <v>18.91</v>
      </c>
      <c r="H30" s="87">
        <f t="shared" si="0"/>
        <v>-3.4090000000000011</v>
      </c>
    </row>
    <row r="31" spans="1:8" ht="6" customHeight="1" x14ac:dyDescent="0.25">
      <c r="A31" s="60"/>
      <c r="B31" s="61"/>
      <c r="C31" s="54"/>
      <c r="D31" s="7"/>
      <c r="E31" s="7"/>
      <c r="F31" s="7"/>
      <c r="G31" s="59"/>
      <c r="H31" s="7"/>
    </row>
    <row r="32" spans="1:8" ht="16.5" customHeight="1" x14ac:dyDescent="0.25">
      <c r="A32" s="129" t="s">
        <v>48</v>
      </c>
      <c r="B32" s="131"/>
      <c r="C32" s="55">
        <v>7.93</v>
      </c>
      <c r="D32" s="7">
        <v>155.28</v>
      </c>
      <c r="E32" s="7">
        <v>347.69</v>
      </c>
      <c r="F32" s="7">
        <v>351.93</v>
      </c>
      <c r="G32" s="107">
        <f>G33+G34</f>
        <v>36.413000000000004</v>
      </c>
      <c r="H32" s="87">
        <f>F32-E32+D32+F32-G32</f>
        <v>475.03700000000003</v>
      </c>
    </row>
    <row r="33" spans="1:8" ht="14.25" customHeight="1" x14ac:dyDescent="0.25">
      <c r="A33" s="41" t="s">
        <v>77</v>
      </c>
      <c r="B33" s="42"/>
      <c r="C33" s="54">
        <f>C32-C34</f>
        <v>7.1369999999999996</v>
      </c>
      <c r="D33" s="7">
        <v>156.38999999999999</v>
      </c>
      <c r="E33" s="87">
        <f>E32-E34</f>
        <v>312.92099999999999</v>
      </c>
      <c r="F33" s="87">
        <f>F32-F34</f>
        <v>316.73700000000002</v>
      </c>
      <c r="G33" s="110">
        <f>G62</f>
        <v>1.22</v>
      </c>
      <c r="H33" s="87">
        <f t="shared" ref="H33" si="2">F33-E33+D33+F33-G33</f>
        <v>475.72300000000001</v>
      </c>
    </row>
    <row r="34" spans="1:8" ht="12.75" customHeight="1" x14ac:dyDescent="0.25">
      <c r="A34" s="132" t="s">
        <v>75</v>
      </c>
      <c r="B34" s="133"/>
      <c r="C34" s="54">
        <f>C32*10%</f>
        <v>0.79300000000000004</v>
      </c>
      <c r="D34" s="7">
        <v>-1.1200000000000001</v>
      </c>
      <c r="E34" s="87">
        <f>E32*10%</f>
        <v>34.768999999999998</v>
      </c>
      <c r="F34" s="87">
        <f>F32*10%</f>
        <v>35.193000000000005</v>
      </c>
      <c r="G34" s="87">
        <f>F34</f>
        <v>35.193000000000005</v>
      </c>
      <c r="H34" s="87">
        <f>F34-E34+D34+F34-G34</f>
        <v>-0.69599999999999085</v>
      </c>
    </row>
    <row r="35" spans="1:8" ht="12.75" customHeight="1" x14ac:dyDescent="0.25">
      <c r="A35" s="95"/>
      <c r="B35" s="96"/>
      <c r="C35" s="54"/>
      <c r="D35" s="7"/>
      <c r="E35" s="87"/>
      <c r="F35" s="87"/>
      <c r="G35" s="7"/>
      <c r="H35" s="87"/>
    </row>
    <row r="36" spans="1:8" ht="12.75" customHeight="1" x14ac:dyDescent="0.25">
      <c r="A36" s="142" t="s">
        <v>137</v>
      </c>
      <c r="B36" s="143"/>
      <c r="C36" s="54"/>
      <c r="D36" s="97">
        <v>-16.690000000000001</v>
      </c>
      <c r="E36" s="94">
        <f>E38+E39+E40+E41</f>
        <v>141.31</v>
      </c>
      <c r="F36" s="94">
        <f>F38+F39+F40+F41</f>
        <v>137.38999999999999</v>
      </c>
      <c r="G36" s="94">
        <f>G38+G39+G40+G41</f>
        <v>137.38999999999999</v>
      </c>
      <c r="H36" s="87">
        <f>F36-E36+D36+F36-G36</f>
        <v>-20.610000000000014</v>
      </c>
    </row>
    <row r="37" spans="1:8" ht="12.75" customHeight="1" x14ac:dyDescent="0.25">
      <c r="A37" s="41" t="s">
        <v>138</v>
      </c>
      <c r="B37" s="93"/>
      <c r="C37" s="54"/>
      <c r="D37" s="7"/>
      <c r="E37" s="87"/>
      <c r="F37" s="87"/>
      <c r="G37" s="7"/>
      <c r="H37" s="87"/>
    </row>
    <row r="38" spans="1:8" ht="12.75" customHeight="1" x14ac:dyDescent="0.25">
      <c r="A38" s="190" t="s">
        <v>139</v>
      </c>
      <c r="B38" s="191"/>
      <c r="C38" s="54"/>
      <c r="D38" s="7">
        <v>0.13</v>
      </c>
      <c r="E38" s="87">
        <v>5.47</v>
      </c>
      <c r="F38" s="87">
        <v>5.43</v>
      </c>
      <c r="G38" s="87">
        <f>F38</f>
        <v>5.43</v>
      </c>
      <c r="H38" s="87">
        <f>F38-E38+D38+F38-G38</f>
        <v>8.9999999999999858E-2</v>
      </c>
    </row>
    <row r="39" spans="1:8" ht="12.75" customHeight="1" x14ac:dyDescent="0.25">
      <c r="A39" s="190" t="s">
        <v>141</v>
      </c>
      <c r="B39" s="191"/>
      <c r="C39" s="54"/>
      <c r="D39" s="7">
        <v>1.57</v>
      </c>
      <c r="E39" s="87">
        <v>25.24</v>
      </c>
      <c r="F39" s="87">
        <v>24.28</v>
      </c>
      <c r="G39" s="87">
        <f t="shared" ref="G39:G41" si="3">F39</f>
        <v>24.28</v>
      </c>
      <c r="H39" s="87">
        <f>F39-E39+D39+F39-G39</f>
        <v>0.61000000000000298</v>
      </c>
    </row>
    <row r="40" spans="1:8" ht="12.75" customHeight="1" x14ac:dyDescent="0.25">
      <c r="A40" s="190" t="s">
        <v>142</v>
      </c>
      <c r="B40" s="191"/>
      <c r="C40" s="54"/>
      <c r="D40" s="7">
        <v>1.1399999999999999</v>
      </c>
      <c r="E40" s="87">
        <v>105.05</v>
      </c>
      <c r="F40" s="87">
        <v>102.26</v>
      </c>
      <c r="G40" s="87">
        <f t="shared" si="3"/>
        <v>102.26</v>
      </c>
      <c r="H40" s="87">
        <f t="shared" ref="H40:H41" si="4">F40-E40+D40+F40-G40</f>
        <v>-1.6499999999999915</v>
      </c>
    </row>
    <row r="41" spans="1:8" ht="12.75" customHeight="1" x14ac:dyDescent="0.25">
      <c r="A41" s="190" t="s">
        <v>140</v>
      </c>
      <c r="B41" s="191"/>
      <c r="C41" s="54"/>
      <c r="D41" s="7">
        <v>-0.1</v>
      </c>
      <c r="E41" s="87">
        <v>5.55</v>
      </c>
      <c r="F41" s="87">
        <v>5.42</v>
      </c>
      <c r="G41" s="87">
        <f t="shared" si="3"/>
        <v>5.42</v>
      </c>
      <c r="H41" s="87">
        <f t="shared" si="4"/>
        <v>-0.22999999999999954</v>
      </c>
    </row>
    <row r="42" spans="1:8" ht="13.5" customHeight="1" x14ac:dyDescent="0.25">
      <c r="A42" s="142" t="s">
        <v>125</v>
      </c>
      <c r="B42" s="143"/>
      <c r="C42" s="54"/>
      <c r="D42" s="7"/>
      <c r="E42" s="94">
        <f>E32+E8+E36</f>
        <v>1431.6999999999998</v>
      </c>
      <c r="F42" s="94">
        <f>F32+F8+F36</f>
        <v>1441.3200000000002</v>
      </c>
      <c r="G42" s="94">
        <f>G8+G32+G36</f>
        <v>1125.8030000000001</v>
      </c>
      <c r="H42" s="7"/>
    </row>
    <row r="43" spans="1:8" ht="13.5" customHeight="1" x14ac:dyDescent="0.25">
      <c r="A43" s="142" t="s">
        <v>126</v>
      </c>
      <c r="B43" s="143"/>
      <c r="C43" s="54"/>
      <c r="D43" s="7"/>
      <c r="E43" s="7"/>
      <c r="F43" s="7"/>
      <c r="G43" s="75"/>
      <c r="H43" s="7"/>
    </row>
    <row r="44" spans="1:8" ht="15" hidden="1" customHeight="1" x14ac:dyDescent="0.25">
      <c r="A44" s="192" t="s">
        <v>49</v>
      </c>
      <c r="B44" s="193"/>
      <c r="C44" s="54">
        <v>5.27</v>
      </c>
      <c r="D44" s="7"/>
      <c r="E44" s="7"/>
      <c r="F44" s="7"/>
      <c r="G44" s="62"/>
      <c r="H44" s="7"/>
    </row>
    <row r="45" spans="1:8" ht="0.75" hidden="1" customHeight="1" x14ac:dyDescent="0.25">
      <c r="A45" s="174" t="s">
        <v>134</v>
      </c>
      <c r="B45" s="175"/>
      <c r="C45" s="180">
        <v>5.83</v>
      </c>
      <c r="D45" s="152">
        <v>10.17</v>
      </c>
      <c r="E45" s="152">
        <v>3.07</v>
      </c>
      <c r="F45" s="152">
        <v>3.07</v>
      </c>
      <c r="G45" s="140">
        <f>G49+G51</f>
        <v>0.52</v>
      </c>
      <c r="H45" s="183">
        <f>F45-E45+D45+F45-G45</f>
        <v>12.72</v>
      </c>
    </row>
    <row r="46" spans="1:8" ht="7.5" customHeight="1" x14ac:dyDescent="0.25">
      <c r="A46" s="176"/>
      <c r="B46" s="177"/>
      <c r="C46" s="181"/>
      <c r="D46" s="153"/>
      <c r="E46" s="153"/>
      <c r="F46" s="153"/>
      <c r="G46" s="186"/>
      <c r="H46" s="184">
        <f t="shared" ref="H46:H48" si="5">F46-E46+D46+F46-G46</f>
        <v>0</v>
      </c>
    </row>
    <row r="47" spans="1:8" ht="11.25" customHeight="1" x14ac:dyDescent="0.25">
      <c r="A47" s="176"/>
      <c r="B47" s="177"/>
      <c r="C47" s="181"/>
      <c r="D47" s="153"/>
      <c r="E47" s="153"/>
      <c r="F47" s="153"/>
      <c r="G47" s="186"/>
      <c r="H47" s="184">
        <f t="shared" si="5"/>
        <v>0</v>
      </c>
    </row>
    <row r="48" spans="1:8" ht="8.25" customHeight="1" x14ac:dyDescent="0.25">
      <c r="A48" s="178"/>
      <c r="B48" s="179"/>
      <c r="C48" s="182"/>
      <c r="D48" s="154"/>
      <c r="E48" s="154"/>
      <c r="F48" s="154"/>
      <c r="G48" s="141"/>
      <c r="H48" s="185">
        <f t="shared" si="5"/>
        <v>0</v>
      </c>
    </row>
    <row r="49" spans="1:10" ht="15" customHeight="1" x14ac:dyDescent="0.25">
      <c r="A49" s="174" t="s">
        <v>77</v>
      </c>
      <c r="B49" s="187"/>
      <c r="C49" s="86"/>
      <c r="D49" s="82">
        <v>8.4499999999999993</v>
      </c>
      <c r="E49" s="87">
        <f>E45-E51</f>
        <v>2.5499999999999998</v>
      </c>
      <c r="F49" s="87">
        <f>F45-F51</f>
        <v>2.5499999999999998</v>
      </c>
      <c r="G49" s="83">
        <v>0</v>
      </c>
      <c r="H49" s="112">
        <f>F49-E49+D49+F49</f>
        <v>11</v>
      </c>
    </row>
    <row r="50" spans="1:10" ht="8.25" hidden="1" customHeight="1" x14ac:dyDescent="0.25">
      <c r="A50" s="84"/>
      <c r="B50" s="85"/>
      <c r="C50" s="86"/>
      <c r="D50" s="82"/>
      <c r="E50" s="87"/>
      <c r="F50" s="82"/>
      <c r="G50" s="83"/>
      <c r="H50" s="89"/>
    </row>
    <row r="51" spans="1:10" ht="8.25" customHeight="1" x14ac:dyDescent="0.25">
      <c r="A51" s="146" t="s">
        <v>57</v>
      </c>
      <c r="B51" s="147"/>
      <c r="C51" s="180"/>
      <c r="D51" s="152">
        <v>1.72</v>
      </c>
      <c r="E51" s="180">
        <v>0.52</v>
      </c>
      <c r="F51" s="180">
        <v>0.52</v>
      </c>
      <c r="G51" s="140">
        <f>F51</f>
        <v>0.52</v>
      </c>
      <c r="H51" s="152">
        <v>1.72</v>
      </c>
    </row>
    <row r="52" spans="1:10" ht="5.25" customHeight="1" x14ac:dyDescent="0.25">
      <c r="A52" s="148"/>
      <c r="B52" s="149"/>
      <c r="C52" s="182"/>
      <c r="D52" s="154"/>
      <c r="E52" s="182"/>
      <c r="F52" s="182"/>
      <c r="G52" s="141"/>
      <c r="H52" s="154"/>
    </row>
    <row r="53" spans="1:10" ht="17.25" customHeight="1" x14ac:dyDescent="0.25">
      <c r="A53" s="188" t="s">
        <v>135</v>
      </c>
      <c r="B53" s="189"/>
      <c r="C53" s="54">
        <v>0</v>
      </c>
      <c r="D53" s="7">
        <v>0</v>
      </c>
      <c r="E53" s="54">
        <v>0</v>
      </c>
      <c r="F53" s="7">
        <v>0</v>
      </c>
      <c r="G53" s="7">
        <v>0</v>
      </c>
      <c r="H53" s="7">
        <v>0</v>
      </c>
    </row>
    <row r="54" spans="1:10" ht="17.25" customHeight="1" x14ac:dyDescent="0.25">
      <c r="A54" s="142" t="s">
        <v>125</v>
      </c>
      <c r="B54" s="143"/>
      <c r="C54" s="7"/>
      <c r="D54" s="7"/>
      <c r="E54" s="55">
        <f>E8+E32+E36+E45+E53</f>
        <v>1434.7699999999998</v>
      </c>
      <c r="F54" s="55">
        <f>F8+F32+F36+F45+F53</f>
        <v>1444.39</v>
      </c>
      <c r="G54" s="55">
        <f>G42+G45+G53</f>
        <v>1126.3230000000001</v>
      </c>
      <c r="H54" s="7"/>
    </row>
    <row r="55" spans="1:10" ht="19.5" customHeight="1" x14ac:dyDescent="0.25">
      <c r="A55" s="157" t="s">
        <v>133</v>
      </c>
      <c r="B55" s="159"/>
      <c r="C55" s="32"/>
      <c r="D55" s="32">
        <f>D4</f>
        <v>-58.76</v>
      </c>
      <c r="E55" s="91"/>
      <c r="F55" s="91"/>
      <c r="G55" s="32"/>
      <c r="H55" s="98">
        <f>F54-E54+D55+F54-G54</f>
        <v>268.92700000000036</v>
      </c>
      <c r="I55" s="88"/>
      <c r="J55" s="111"/>
    </row>
    <row r="56" spans="1:10" ht="23.25" customHeight="1" x14ac:dyDescent="0.25">
      <c r="A56" s="157" t="s">
        <v>152</v>
      </c>
      <c r="B56" s="157"/>
      <c r="C56" s="92"/>
      <c r="D56" s="92"/>
      <c r="E56" s="90"/>
      <c r="F56" s="53"/>
      <c r="G56" s="53"/>
      <c r="H56" s="90">
        <f>H57+H58</f>
        <v>268.92700000000002</v>
      </c>
    </row>
    <row r="57" spans="1:10" ht="16.5" customHeight="1" x14ac:dyDescent="0.25">
      <c r="A57" s="157" t="s">
        <v>131</v>
      </c>
      <c r="B57" s="158"/>
      <c r="C57" s="92"/>
      <c r="D57" s="92"/>
      <c r="E57" s="90"/>
      <c r="F57" s="53"/>
      <c r="G57" s="53"/>
      <c r="H57" s="90">
        <f>H33+H45</f>
        <v>488.44300000000004</v>
      </c>
    </row>
    <row r="58" spans="1:10" ht="18" customHeight="1" x14ac:dyDescent="0.25">
      <c r="A58" s="157" t="s">
        <v>132</v>
      </c>
      <c r="B58" s="159"/>
      <c r="C58" s="92"/>
      <c r="D58" s="92"/>
      <c r="E58" s="90"/>
      <c r="F58" s="53"/>
      <c r="G58" s="53"/>
      <c r="H58" s="90">
        <f>H8+H34+H36</f>
        <v>-219.51600000000002</v>
      </c>
    </row>
    <row r="59" spans="1:10" ht="18" customHeight="1" x14ac:dyDescent="0.25">
      <c r="I59" t="s">
        <v>136</v>
      </c>
    </row>
    <row r="60" spans="1:10" ht="15" customHeight="1" x14ac:dyDescent="0.25">
      <c r="A60" s="20" t="s">
        <v>153</v>
      </c>
      <c r="D60" s="22"/>
      <c r="E60" s="22"/>
      <c r="F60" s="22"/>
      <c r="G60" s="22"/>
    </row>
    <row r="61" spans="1:10" x14ac:dyDescent="0.25">
      <c r="A61" s="160" t="s">
        <v>61</v>
      </c>
      <c r="B61" s="172"/>
      <c r="C61" s="172"/>
      <c r="D61" s="173"/>
      <c r="E61" s="34" t="s">
        <v>62</v>
      </c>
      <c r="F61" s="34" t="s">
        <v>63</v>
      </c>
      <c r="G61" s="34" t="s">
        <v>127</v>
      </c>
      <c r="H61" s="80" t="s">
        <v>128</v>
      </c>
    </row>
    <row r="62" spans="1:10" x14ac:dyDescent="0.25">
      <c r="A62" s="169" t="s">
        <v>121</v>
      </c>
      <c r="B62" s="170"/>
      <c r="C62" s="170"/>
      <c r="D62" s="171"/>
      <c r="E62" s="35">
        <v>43556</v>
      </c>
      <c r="F62" s="34">
        <v>2</v>
      </c>
      <c r="G62" s="36">
        <v>1.22</v>
      </c>
      <c r="H62" s="6" t="s">
        <v>129</v>
      </c>
      <c r="I62" s="18"/>
    </row>
    <row r="63" spans="1:10" s="4" customFormat="1" x14ac:dyDescent="0.25">
      <c r="A63" s="162" t="s">
        <v>8</v>
      </c>
      <c r="B63" s="163"/>
      <c r="C63" s="163"/>
      <c r="D63" s="130"/>
      <c r="E63" s="49"/>
      <c r="F63" s="50"/>
      <c r="G63" s="51">
        <f>SUM(G62:G62)</f>
        <v>1.22</v>
      </c>
      <c r="H63" s="79"/>
    </row>
    <row r="64" spans="1:10" s="4" customFormat="1" x14ac:dyDescent="0.25">
      <c r="A64" s="101"/>
      <c r="B64" s="102"/>
      <c r="C64" s="102"/>
      <c r="D64" s="102"/>
      <c r="E64" s="103"/>
      <c r="F64" s="104"/>
      <c r="G64" s="105"/>
      <c r="H64" s="106"/>
    </row>
    <row r="65" spans="1:8" s="4" customFormat="1" x14ac:dyDescent="0.25">
      <c r="A65" s="101"/>
      <c r="B65" s="102"/>
      <c r="C65" s="102"/>
      <c r="D65" s="102"/>
      <c r="E65" s="103"/>
      <c r="F65" s="104"/>
      <c r="G65" s="105"/>
      <c r="H65" s="106"/>
    </row>
    <row r="66" spans="1:8" s="4" customFormat="1" x14ac:dyDescent="0.25">
      <c r="A66" s="101"/>
      <c r="B66" s="102"/>
      <c r="C66" s="102"/>
      <c r="D66" s="102"/>
      <c r="E66" s="103"/>
      <c r="F66" s="104"/>
      <c r="G66" s="105"/>
      <c r="H66" s="106"/>
    </row>
    <row r="67" spans="1:8" x14ac:dyDescent="0.25">
      <c r="A67" s="20" t="s">
        <v>50</v>
      </c>
      <c r="D67" s="22"/>
      <c r="E67" s="22"/>
      <c r="F67" s="22"/>
      <c r="G67" s="22"/>
    </row>
    <row r="68" spans="1:8" x14ac:dyDescent="0.25">
      <c r="A68" s="20" t="s">
        <v>51</v>
      </c>
      <c r="D68" s="22"/>
      <c r="E68" s="22"/>
      <c r="F68" s="22"/>
      <c r="G68" s="22"/>
    </row>
    <row r="69" spans="1:8" ht="40.5" customHeight="1" x14ac:dyDescent="0.25">
      <c r="A69" s="160" t="s">
        <v>65</v>
      </c>
      <c r="B69" s="133"/>
      <c r="C69" s="133"/>
      <c r="D69" s="133"/>
      <c r="E69" s="116"/>
      <c r="F69" s="38" t="s">
        <v>63</v>
      </c>
      <c r="G69" s="37" t="s">
        <v>64</v>
      </c>
    </row>
    <row r="70" spans="1:8" x14ac:dyDescent="0.25">
      <c r="A70" s="160" t="s">
        <v>96</v>
      </c>
      <c r="B70" s="133"/>
      <c r="C70" s="133"/>
      <c r="D70" s="133"/>
      <c r="E70" s="116"/>
      <c r="F70" s="34" t="s">
        <v>60</v>
      </c>
      <c r="G70" s="34">
        <v>0</v>
      </c>
    </row>
    <row r="71" spans="1:8" x14ac:dyDescent="0.25">
      <c r="A71" s="164" t="s">
        <v>8</v>
      </c>
      <c r="B71" s="165"/>
      <c r="C71" s="165"/>
      <c r="D71" s="165"/>
      <c r="E71" s="166"/>
      <c r="F71" s="34"/>
      <c r="G71" s="50"/>
    </row>
    <row r="72" spans="1:8" x14ac:dyDescent="0.25">
      <c r="A72" s="44"/>
      <c r="B72" s="45"/>
      <c r="C72" s="57"/>
      <c r="D72" s="45"/>
      <c r="E72" s="45"/>
      <c r="F72" s="46"/>
      <c r="G72" s="46"/>
    </row>
    <row r="73" spans="1:8" x14ac:dyDescent="0.25">
      <c r="A73" s="47" t="s">
        <v>78</v>
      </c>
      <c r="B73" s="48"/>
      <c r="C73" s="58"/>
      <c r="D73" s="48"/>
      <c r="E73" s="48"/>
      <c r="F73" s="34"/>
      <c r="G73" s="34"/>
    </row>
    <row r="74" spans="1:8" x14ac:dyDescent="0.25">
      <c r="A74" s="160" t="s">
        <v>79</v>
      </c>
      <c r="B74" s="161"/>
      <c r="C74" s="115" t="s">
        <v>80</v>
      </c>
      <c r="D74" s="161"/>
      <c r="E74" s="34" t="s">
        <v>81</v>
      </c>
      <c r="F74" s="34" t="s">
        <v>82</v>
      </c>
      <c r="G74" s="34" t="s">
        <v>83</v>
      </c>
    </row>
    <row r="75" spans="1:8" x14ac:dyDescent="0.25">
      <c r="A75" s="160" t="s">
        <v>104</v>
      </c>
      <c r="B75" s="161"/>
      <c r="C75" s="115"/>
      <c r="D75" s="116"/>
      <c r="E75" s="7">
        <v>4</v>
      </c>
      <c r="F75" s="7" t="s">
        <v>60</v>
      </c>
      <c r="G75" s="7" t="s">
        <v>60</v>
      </c>
    </row>
    <row r="76" spans="1:8" x14ac:dyDescent="0.25">
      <c r="A76" s="46"/>
      <c r="B76" s="108"/>
      <c r="C76" s="27"/>
      <c r="D76" s="109"/>
      <c r="E76" s="27"/>
      <c r="F76" s="27"/>
      <c r="G76" s="27"/>
    </row>
    <row r="77" spans="1:8" x14ac:dyDescent="0.25">
      <c r="A77" s="46"/>
      <c r="B77" s="108"/>
      <c r="C77" s="27"/>
      <c r="D77" s="109"/>
      <c r="E77" s="27"/>
      <c r="F77" s="27"/>
      <c r="G77" s="27"/>
    </row>
    <row r="78" spans="1:8" s="74" customFormat="1" x14ac:dyDescent="0.25">
      <c r="A78" s="76"/>
      <c r="B78" s="76"/>
      <c r="C78" s="76"/>
      <c r="D78" s="76"/>
      <c r="E78" s="76"/>
      <c r="F78" s="76"/>
      <c r="G78" s="76"/>
    </row>
    <row r="79" spans="1:8" x14ac:dyDescent="0.25">
      <c r="A79" s="20" t="s">
        <v>120</v>
      </c>
      <c r="D79" s="22"/>
      <c r="E79" s="22"/>
      <c r="F79" s="22"/>
      <c r="G79" s="22"/>
    </row>
    <row r="80" spans="1:8" x14ac:dyDescent="0.25">
      <c r="A80" s="167" t="s">
        <v>154</v>
      </c>
      <c r="B80" s="168"/>
      <c r="C80" s="168"/>
      <c r="D80" s="113"/>
      <c r="E80" s="113"/>
      <c r="F80" s="113"/>
      <c r="G80" s="113"/>
    </row>
    <row r="81" spans="1:7" x14ac:dyDescent="0.25">
      <c r="A81" s="155" t="s">
        <v>143</v>
      </c>
      <c r="B81" s="156"/>
      <c r="C81" s="156"/>
      <c r="D81" s="156"/>
      <c r="E81" s="156"/>
      <c r="F81" s="156"/>
      <c r="G81" s="156"/>
    </row>
    <row r="82" spans="1:7" x14ac:dyDescent="0.25">
      <c r="A82" s="156"/>
      <c r="B82" s="156"/>
      <c r="C82" s="156"/>
      <c r="D82" s="156"/>
      <c r="E82" s="156"/>
      <c r="F82" s="156"/>
      <c r="G82" s="156"/>
    </row>
    <row r="83" spans="1:7" x14ac:dyDescent="0.25">
      <c r="A83" s="69"/>
      <c r="B83" s="70"/>
      <c r="C83" s="71"/>
      <c r="D83" s="69"/>
      <c r="E83" s="18"/>
      <c r="F83" s="18"/>
    </row>
    <row r="85" spans="1:7" x14ac:dyDescent="0.25">
      <c r="A85" s="22" t="s">
        <v>84</v>
      </c>
      <c r="B85" s="72"/>
      <c r="C85" s="73"/>
      <c r="D85" s="22"/>
      <c r="E85" s="22" t="s">
        <v>85</v>
      </c>
      <c r="F85" s="22"/>
    </row>
    <row r="86" spans="1:7" x14ac:dyDescent="0.25">
      <c r="A86" s="22" t="s">
        <v>86</v>
      </c>
      <c r="B86" s="72"/>
      <c r="C86" s="73"/>
      <c r="D86" s="22"/>
      <c r="E86" s="22"/>
      <c r="F86" s="22"/>
    </row>
    <row r="87" spans="1:7" x14ac:dyDescent="0.25">
      <c r="A87" s="22" t="s">
        <v>101</v>
      </c>
      <c r="B87" s="72"/>
      <c r="C87" s="73"/>
      <c r="D87" s="22"/>
      <c r="E87" s="22"/>
      <c r="F87" s="22"/>
    </row>
    <row r="88" spans="1:7" x14ac:dyDescent="0.25">
      <c r="A88" s="22"/>
      <c r="B88" s="72"/>
      <c r="C88" s="73"/>
      <c r="D88" s="22"/>
      <c r="E88" s="22"/>
      <c r="F88" s="22"/>
    </row>
    <row r="89" spans="1:7" x14ac:dyDescent="0.25">
      <c r="A89" s="22"/>
      <c r="B89" s="72"/>
      <c r="C89" s="73"/>
      <c r="D89" s="22"/>
      <c r="E89" s="22"/>
      <c r="F89" s="22"/>
    </row>
    <row r="90" spans="1:7" x14ac:dyDescent="0.25">
      <c r="A90" s="22" t="s">
        <v>156</v>
      </c>
      <c r="B90" s="72"/>
      <c r="C90" s="73"/>
      <c r="D90" s="22"/>
      <c r="E90" s="22"/>
      <c r="F90" s="22"/>
    </row>
    <row r="91" spans="1:7" x14ac:dyDescent="0.25">
      <c r="A91" s="22" t="s">
        <v>87</v>
      </c>
      <c r="B91" s="72"/>
      <c r="C91" s="73"/>
      <c r="D91" s="22"/>
      <c r="E91" s="22"/>
      <c r="F91" s="22"/>
    </row>
    <row r="92" spans="1:7" x14ac:dyDescent="0.25">
      <c r="A92" s="22" t="s">
        <v>88</v>
      </c>
      <c r="B92" s="72"/>
      <c r="C92" s="73" t="s">
        <v>26</v>
      </c>
      <c r="D92" s="22"/>
      <c r="E92" s="22"/>
      <c r="F92" s="22"/>
    </row>
    <row r="93" spans="1:7" x14ac:dyDescent="0.25">
      <c r="A93" s="22" t="s">
        <v>89</v>
      </c>
      <c r="B93" s="72"/>
      <c r="C93" s="73" t="s">
        <v>90</v>
      </c>
      <c r="D93" s="22"/>
      <c r="E93" s="22"/>
      <c r="F93" s="22"/>
    </row>
    <row r="94" spans="1:7" x14ac:dyDescent="0.25">
      <c r="A94" s="22" t="s">
        <v>91</v>
      </c>
      <c r="B94" s="72"/>
      <c r="C94" s="73" t="s">
        <v>155</v>
      </c>
      <c r="D94" s="22"/>
      <c r="E94" s="22"/>
      <c r="F94" s="22"/>
    </row>
  </sheetData>
  <mergeCells count="65">
    <mergeCell ref="A56:B56"/>
    <mergeCell ref="A36:B36"/>
    <mergeCell ref="A38:B38"/>
    <mergeCell ref="A39:B39"/>
    <mergeCell ref="A40:B40"/>
    <mergeCell ref="A41:B41"/>
    <mergeCell ref="A54:B54"/>
    <mergeCell ref="A44:B44"/>
    <mergeCell ref="D45:D48"/>
    <mergeCell ref="A45:B48"/>
    <mergeCell ref="C45:C48"/>
    <mergeCell ref="A55:B55"/>
    <mergeCell ref="H45:H48"/>
    <mergeCell ref="H51:H52"/>
    <mergeCell ref="G45:G48"/>
    <mergeCell ref="A49:B49"/>
    <mergeCell ref="E51:E52"/>
    <mergeCell ref="F51:F52"/>
    <mergeCell ref="A51:B52"/>
    <mergeCell ref="C51:C52"/>
    <mergeCell ref="D51:D52"/>
    <mergeCell ref="A53:B53"/>
    <mergeCell ref="A81:G82"/>
    <mergeCell ref="A57:B57"/>
    <mergeCell ref="A58:B58"/>
    <mergeCell ref="A75:B75"/>
    <mergeCell ref="C74:D74"/>
    <mergeCell ref="C75:D75"/>
    <mergeCell ref="A63:D63"/>
    <mergeCell ref="A69:E69"/>
    <mergeCell ref="A70:E70"/>
    <mergeCell ref="A71:E71"/>
    <mergeCell ref="A80:C80"/>
    <mergeCell ref="A74:B74"/>
    <mergeCell ref="A62:D62"/>
    <mergeCell ref="A61:D61"/>
    <mergeCell ref="A30:B30"/>
    <mergeCell ref="A32:B32"/>
    <mergeCell ref="A34:B34"/>
    <mergeCell ref="A23:B23"/>
    <mergeCell ref="G51:G52"/>
    <mergeCell ref="A42:B42"/>
    <mergeCell ref="A43:B43"/>
    <mergeCell ref="G27:G28"/>
    <mergeCell ref="A26:B26"/>
    <mergeCell ref="A27:B28"/>
    <mergeCell ref="C27:C28"/>
    <mergeCell ref="D27:D28"/>
    <mergeCell ref="E27:E28"/>
    <mergeCell ref="F27:F28"/>
    <mergeCell ref="E45:E48"/>
    <mergeCell ref="F45:F48"/>
    <mergeCell ref="A14:B14"/>
    <mergeCell ref="A15:B15"/>
    <mergeCell ref="A17:B17"/>
    <mergeCell ref="A18:B18"/>
    <mergeCell ref="A21:B21"/>
    <mergeCell ref="A20:B20"/>
    <mergeCell ref="A3:B3"/>
    <mergeCell ref="A8:B8"/>
    <mergeCell ref="A10:B10"/>
    <mergeCell ref="A11:H11"/>
    <mergeCell ref="A12:B12"/>
    <mergeCell ref="A4:B4"/>
    <mergeCell ref="A7:H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Finans</cp:lastModifiedBy>
  <cp:lastPrinted>2020-01-24T03:23:41Z</cp:lastPrinted>
  <dcterms:created xsi:type="dcterms:W3CDTF">2013-02-18T04:38:06Z</dcterms:created>
  <dcterms:modified xsi:type="dcterms:W3CDTF">2020-03-30T02:16:26Z</dcterms:modified>
</cp:coreProperties>
</file>