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G52" i="8"/>
  <c r="F52"/>
  <c r="E52"/>
  <c r="H56"/>
  <c r="H51"/>
  <c r="D53"/>
  <c r="H55"/>
  <c r="H40"/>
  <c r="H39"/>
  <c r="H38"/>
  <c r="H37"/>
  <c r="H35"/>
  <c r="F35"/>
  <c r="E35"/>
  <c r="H44"/>
  <c r="G8"/>
  <c r="G10" s="1"/>
  <c r="G9" s="1"/>
  <c r="G29"/>
  <c r="G25"/>
  <c r="G22"/>
  <c r="G19"/>
  <c r="G16"/>
  <c r="G13"/>
  <c r="G68"/>
  <c r="G32"/>
  <c r="H32" s="1"/>
  <c r="F33"/>
  <c r="E33"/>
  <c r="F29"/>
  <c r="E29"/>
  <c r="F25"/>
  <c r="E25"/>
  <c r="F22"/>
  <c r="E22"/>
  <c r="F19"/>
  <c r="E19"/>
  <c r="F16"/>
  <c r="E16"/>
  <c r="F13"/>
  <c r="E13"/>
  <c r="F8"/>
  <c r="F41" s="1"/>
  <c r="E8"/>
  <c r="E10" s="1"/>
  <c r="H34"/>
  <c r="D30"/>
  <c r="D29" s="1"/>
  <c r="H28"/>
  <c r="H27"/>
  <c r="D26"/>
  <c r="H26" s="1"/>
  <c r="H24"/>
  <c r="D23"/>
  <c r="H23" s="1"/>
  <c r="H21"/>
  <c r="D20"/>
  <c r="H20" s="1"/>
  <c r="H18"/>
  <c r="D17"/>
  <c r="H17" s="1"/>
  <c r="H15"/>
  <c r="D14"/>
  <c r="D13" s="1"/>
  <c r="H12"/>
  <c r="D10"/>
  <c r="D9" s="1"/>
  <c r="E48"/>
  <c r="H48" s="1"/>
  <c r="C30"/>
  <c r="C29" s="1"/>
  <c r="C14"/>
  <c r="C13" s="1"/>
  <c r="C10"/>
  <c r="C9" s="1"/>
  <c r="G41" l="1"/>
  <c r="E41"/>
  <c r="D16"/>
  <c r="H13"/>
  <c r="H33"/>
  <c r="D19"/>
  <c r="H19" s="1"/>
  <c r="D25"/>
  <c r="H25" s="1"/>
  <c r="D22"/>
  <c r="H29"/>
  <c r="H22"/>
  <c r="H16"/>
  <c r="H8"/>
  <c r="H54" s="1"/>
  <c r="F10"/>
  <c r="F9" s="1"/>
  <c r="E9"/>
  <c r="H14"/>
  <c r="H30"/>
  <c r="H53" l="1"/>
  <c r="H10"/>
  <c r="H9"/>
</calcChain>
</file>

<file path=xl/sharedStrings.xml><?xml version="1.0" encoding="utf-8"?>
<sst xmlns="http://schemas.openxmlformats.org/spreadsheetml/2006/main" count="192" uniqueCount="169">
  <si>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</si>
  <si>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</si>
  <si>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</si>
  <si>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</si>
  <si>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</si>
  <si>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</si>
  <si>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</si>
  <si>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</si>
  <si>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</si>
  <si>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</si>
  <si>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</si>
  <si>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</si>
  <si>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</si>
  <si>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</si>
  <si>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</si>
  <si>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</si>
  <si>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</si>
  <si>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</si>
  <si>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</si>
  <si>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</si>
  <si>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</si>
  <si>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</si>
  <si>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</si>
  <si>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</si>
  <si>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</si>
  <si>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</si>
  <si>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</si>
  <si>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</si>
  <si>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</si>
  <si>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</si>
  <si>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</si>
  <si>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</si>
  <si>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</si>
  <si>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</si>
  <si>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</si>
  <si>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</si>
  <si>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</si>
  <si>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</si>
  <si>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</si>
  <si>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</si>
  <si>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</si>
  <si>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</si>
  <si>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</si>
  <si>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</si>
  <si>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</si>
  <si>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</si>
  <si>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</si>
  <si>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</si>
  <si>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</si>
  <si>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</si>
  <si>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</si>
  <si>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</si>
  <si>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</si>
  <si>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</si>
  <si>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</si>
  <si>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</si>
  <si>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</si>
  <si>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</si>
  <si>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</si>
  <si>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</si>
  <si>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</si>
  <si>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</si>
  <si>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</si>
  <si>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</si>
  <si>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</si>
  <si>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</si>
  <si>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</si>
  <si>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</si>
  <si>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</si>
  <si>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</si>
  <si>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</si>
  <si>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</si>
  <si>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</si>
  <si>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</si>
  <si>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</si>
  <si>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</si>
  <si>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</si>
  <si>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</si>
  <si>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</si>
  <si>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</si>
  <si>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</si>
  <si>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</si>
  <si>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</si>
  <si>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</si>
  <si>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</si>
  <si>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</si>
  <si>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</si>
  <si>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</si>
  <si>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</si>
  <si>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</si>
  <si>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</si>
  <si>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</si>
  <si>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</si>
  <si>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</si>
  <si>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</si>
  <si>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</si>
  <si>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</si>
  <si>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01.02.2008г.</t>
  </si>
  <si>
    <t>Некрасовская, 72</t>
  </si>
  <si>
    <t>730,5 м2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</si>
  <si>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</si>
  <si>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</si>
  <si>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</si>
  <si>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</si>
  <si>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</si>
  <si>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</si>
  <si>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</si>
  <si>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</si>
  <si>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</si>
  <si>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</si>
  <si>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</si>
  <si>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</si>
  <si>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</si>
  <si>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</si>
  <si>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</si>
  <si>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Уборевича, 7 А</t>
  </si>
  <si>
    <t>№ 72 по ул. Некрасовская</t>
  </si>
  <si>
    <t>обязательное страхование лифтов</t>
  </si>
  <si>
    <t>3. Количество случаев снижения платы за коммунальные услуги</t>
  </si>
  <si>
    <t>Часть 4</t>
  </si>
  <si>
    <t>ООО " Сансервис"</t>
  </si>
  <si>
    <t>ООО "Строй Центр-1"</t>
  </si>
  <si>
    <t>ул. Толстого, 25</t>
  </si>
  <si>
    <t>2-673-747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</si>
  <si>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</si>
  <si>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</si>
  <si>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</si>
  <si>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</si>
  <si>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</si>
  <si>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Прочие работы:</t>
  </si>
  <si>
    <t>сумма, т.р.</t>
  </si>
  <si>
    <t>исполнитель</t>
  </si>
  <si>
    <t>Ресо-Гарантия</t>
  </si>
  <si>
    <t>1.Капитальный ремонт</t>
  </si>
  <si>
    <t>2. Текущий ремонт коммуникаций, проходящих через нежилые помещения</t>
  </si>
  <si>
    <t>3. Реклама в лифтах</t>
  </si>
  <si>
    <t xml:space="preserve"> всего:1759,9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</si>
  <si>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</si>
  <si>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</si>
  <si>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</si>
  <si>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</si>
  <si>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</si>
  <si>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</si>
  <si>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</si>
  <si>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</si>
  <si>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</si>
  <si>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</si>
  <si>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</si>
  <si>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</si>
  <si>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4.Обслуживание тепловых счетчиков</t>
  </si>
  <si>
    <t>аварийный ремонт ливневой канализации в подвале</t>
  </si>
  <si>
    <t>7 п.м</t>
  </si>
  <si>
    <t>СтройЦентр</t>
  </si>
  <si>
    <t>замена задвижек на отопление в ТУ</t>
  </si>
  <si>
    <t>3 шт</t>
  </si>
  <si>
    <t>Ландшафт</t>
  </si>
  <si>
    <t>установка узлов учета тепловой энергии</t>
  </si>
  <si>
    <t>2шт</t>
  </si>
  <si>
    <t>ИП Полушко</t>
  </si>
  <si>
    <t>ремонт м/провода- замена ковшей</t>
  </si>
  <si>
    <t>ООО ТСГ</t>
  </si>
  <si>
    <t>ремонт лифтов - замена вкладышей п.1</t>
  </si>
  <si>
    <t>1 компл</t>
  </si>
  <si>
    <t>Лифт-ДВ</t>
  </si>
  <si>
    <t>ремонт лифтов - ремонт створок ДК</t>
  </si>
  <si>
    <t>Предложение Управляющей компании: частичный ремонт кровли.По мере накопления средств, собственники должны предоставить протокол общего собрания о проведении необходимых работ и представить в Управляющую компанию для формирования перспективного плана текущего ремонта по дому № 72 по ул. Некрасовской.</t>
  </si>
  <si>
    <t>План по статье "текущий ремонт" на 2018 год</t>
  </si>
  <si>
    <t>1013,93 р</t>
  </si>
  <si>
    <r>
      <t>ИСХ.</t>
    </r>
    <r>
      <rPr>
        <b/>
        <u/>
        <sz val="9"/>
        <color theme="1"/>
        <rFont val="Calibri"/>
        <family val="2"/>
        <charset val="204"/>
        <scheme val="minor"/>
      </rPr>
      <t xml:space="preserve">    244/02 от 08.02.2018 г.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</si>
</sst>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164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4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7" xfId="0" applyBorder="1" applyAlignment="1">
      <alignment horizontal="left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6" fillId="0" borderId="2" xfId="0" applyFont="1" applyBorder="1" applyAlignment="1"/>
    <xf numFmtId="0" fontId="0" fillId="0" borderId="7" xfId="0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137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116</v>
      </c>
    </row>
    <row r="4" spans="1:4" ht="14.25" customHeight="1">
      <c r="A4" s="21" t="s">
        <v>168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95" t="s">
        <v>12</v>
      </c>
      <c r="D9" s="96"/>
    </row>
    <row r="10" spans="1:4" s="3" customFormat="1" ht="24" customHeight="1">
      <c r="A10" s="12" t="s">
        <v>2</v>
      </c>
      <c r="B10" s="14" t="s">
        <v>13</v>
      </c>
      <c r="C10" s="97" t="s">
        <v>79</v>
      </c>
      <c r="D10" s="98"/>
    </row>
    <row r="11" spans="1:4" s="3" customFormat="1" ht="15" customHeight="1">
      <c r="A11" s="12" t="s">
        <v>3</v>
      </c>
      <c r="B11" s="13" t="s">
        <v>14</v>
      </c>
      <c r="C11" s="95" t="s">
        <v>15</v>
      </c>
      <c r="D11" s="96"/>
    </row>
    <row r="12" spans="1:4" s="3" customFormat="1" ht="16.5" customHeight="1">
      <c r="A12" s="102">
        <v>5</v>
      </c>
      <c r="B12" s="102" t="s">
        <v>100</v>
      </c>
      <c r="C12" s="52" t="s">
        <v>101</v>
      </c>
      <c r="D12" s="53" t="s">
        <v>102</v>
      </c>
    </row>
    <row r="13" spans="1:4" s="3" customFormat="1" ht="14.25" customHeight="1">
      <c r="A13" s="102"/>
      <c r="B13" s="102"/>
      <c r="C13" s="52" t="s">
        <v>103</v>
      </c>
      <c r="D13" s="53" t="s">
        <v>104</v>
      </c>
    </row>
    <row r="14" spans="1:4" s="3" customFormat="1">
      <c r="A14" s="102"/>
      <c r="B14" s="102"/>
      <c r="C14" s="52" t="s">
        <v>105</v>
      </c>
      <c r="D14" s="53" t="s">
        <v>106</v>
      </c>
    </row>
    <row r="15" spans="1:4" s="3" customFormat="1" ht="16.5" customHeight="1">
      <c r="A15" s="102"/>
      <c r="B15" s="102"/>
      <c r="C15" s="52" t="s">
        <v>107</v>
      </c>
      <c r="D15" s="53" t="s">
        <v>108</v>
      </c>
    </row>
    <row r="16" spans="1:4" s="3" customFormat="1" ht="16.5" customHeight="1">
      <c r="A16" s="102"/>
      <c r="B16" s="102"/>
      <c r="C16" s="52" t="s">
        <v>109</v>
      </c>
      <c r="D16" s="53" t="s">
        <v>110</v>
      </c>
    </row>
    <row r="17" spans="1:4" s="5" customFormat="1" ht="15.75" customHeight="1">
      <c r="A17" s="102"/>
      <c r="B17" s="102"/>
      <c r="C17" s="52" t="s">
        <v>111</v>
      </c>
      <c r="D17" s="53" t="s">
        <v>112</v>
      </c>
    </row>
    <row r="18" spans="1:4" s="5" customFormat="1" ht="15.75" customHeight="1">
      <c r="A18" s="102"/>
      <c r="B18" s="102"/>
      <c r="C18" s="54" t="s">
        <v>113</v>
      </c>
      <c r="D18" s="53" t="s">
        <v>114</v>
      </c>
    </row>
    <row r="19" spans="1:4" ht="14.25" customHeight="1">
      <c r="A19" s="12" t="s">
        <v>4</v>
      </c>
      <c r="B19" s="13" t="s">
        <v>16</v>
      </c>
      <c r="C19" s="103" t="s">
        <v>96</v>
      </c>
      <c r="D19" s="104"/>
    </row>
    <row r="20" spans="1:4" s="5" customFormat="1" ht="14.25" customHeight="1">
      <c r="A20" s="12" t="s">
        <v>5</v>
      </c>
      <c r="B20" s="13" t="s">
        <v>17</v>
      </c>
      <c r="C20" s="105" t="s">
        <v>59</v>
      </c>
      <c r="D20" s="106"/>
    </row>
    <row r="21" spans="1:4" s="5" customFormat="1" ht="15" customHeight="1">
      <c r="A21" s="12" t="s">
        <v>6</v>
      </c>
      <c r="B21" s="13" t="s">
        <v>18</v>
      </c>
      <c r="C21" s="97" t="s">
        <v>19</v>
      </c>
      <c r="D21" s="107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1" t="s">
        <v>23</v>
      </c>
    </row>
    <row r="26" spans="1:4" ht="24" customHeight="1">
      <c r="A26" s="99" t="s">
        <v>26</v>
      </c>
      <c r="B26" s="100"/>
      <c r="C26" s="100"/>
      <c r="D26" s="101"/>
    </row>
    <row r="27" spans="1:4" ht="12" customHeight="1">
      <c r="A27" s="48"/>
      <c r="B27" s="49"/>
      <c r="C27" s="49"/>
      <c r="D27" s="50"/>
    </row>
    <row r="28" spans="1:4">
      <c r="A28" s="7">
        <v>1</v>
      </c>
      <c r="B28" s="6" t="s">
        <v>120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121</v>
      </c>
      <c r="C30" s="6" t="s">
        <v>122</v>
      </c>
      <c r="D30" s="10" t="s">
        <v>123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115</v>
      </c>
      <c r="D33" s="10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13.5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92">
        <v>1978</v>
      </c>
      <c r="D40" s="94"/>
    </row>
    <row r="41" spans="1:4">
      <c r="A41" s="7">
        <v>2</v>
      </c>
      <c r="B41" s="6" t="s">
        <v>37</v>
      </c>
      <c r="C41" s="92">
        <v>9</v>
      </c>
      <c r="D41" s="94"/>
    </row>
    <row r="42" spans="1:4">
      <c r="A42" s="7">
        <v>3</v>
      </c>
      <c r="B42" s="6" t="s">
        <v>38</v>
      </c>
      <c r="C42" s="92">
        <v>4</v>
      </c>
      <c r="D42" s="93"/>
    </row>
    <row r="43" spans="1:4" ht="15" customHeight="1">
      <c r="A43" s="7">
        <v>4</v>
      </c>
      <c r="B43" s="6" t="s">
        <v>36</v>
      </c>
      <c r="C43" s="92">
        <v>4</v>
      </c>
      <c r="D43" s="93"/>
    </row>
    <row r="44" spans="1:4">
      <c r="A44" s="7">
        <v>5</v>
      </c>
      <c r="B44" s="6" t="s">
        <v>39</v>
      </c>
      <c r="C44" s="92">
        <v>4</v>
      </c>
      <c r="D44" s="93"/>
    </row>
    <row r="45" spans="1:4">
      <c r="A45" s="7">
        <v>6</v>
      </c>
      <c r="B45" s="6" t="s">
        <v>40</v>
      </c>
      <c r="C45" s="92">
        <v>7200.4</v>
      </c>
      <c r="D45" s="94"/>
    </row>
    <row r="46" spans="1:4" ht="15" customHeight="1">
      <c r="A46" s="7">
        <v>7</v>
      </c>
      <c r="B46" s="6" t="s">
        <v>41</v>
      </c>
      <c r="C46" s="92" t="s">
        <v>99</v>
      </c>
      <c r="D46" s="94"/>
    </row>
    <row r="47" spans="1:4">
      <c r="A47" s="7">
        <v>8</v>
      </c>
      <c r="B47" s="6" t="s">
        <v>42</v>
      </c>
      <c r="C47" s="92" t="s">
        <v>136</v>
      </c>
      <c r="D47" s="94"/>
    </row>
    <row r="48" spans="1:4">
      <c r="A48" s="7">
        <v>9</v>
      </c>
      <c r="B48" s="6" t="s">
        <v>78</v>
      </c>
      <c r="C48" s="108" t="s">
        <v>97</v>
      </c>
      <c r="D48" s="94"/>
    </row>
  </sheetData>
  <mergeCells count="18">
    <mergeCell ref="C48:D48"/>
    <mergeCell ref="C43:D43"/>
    <mergeCell ref="C44:D44"/>
    <mergeCell ref="C45:D45"/>
    <mergeCell ref="C46:D46"/>
    <mergeCell ref="C47:D47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42" workbookViewId="0">
      <selection activeCell="F57" sqref="F57"/>
    </sheetView>
  </sheetViews>
  <sheetFormatPr defaultRowHeight="1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1.28515625" customWidth="1"/>
  </cols>
  <sheetData>
    <row r="1" spans="1:10">
      <c r="A1" s="4" t="s">
        <v>124</v>
      </c>
      <c r="B1"/>
      <c r="C1" s="35"/>
      <c r="D1" s="35"/>
    </row>
    <row r="2" spans="1:10" ht="13.5" customHeight="1">
      <c r="A2" s="4" t="s">
        <v>138</v>
      </c>
      <c r="B2"/>
      <c r="C2" s="35"/>
      <c r="D2" s="35"/>
    </row>
    <row r="3" spans="1:10" ht="56.25" customHeight="1">
      <c r="A3" s="116" t="s">
        <v>66</v>
      </c>
      <c r="B3" s="117"/>
      <c r="C3" s="78" t="s">
        <v>67</v>
      </c>
      <c r="D3" s="28" t="s">
        <v>68</v>
      </c>
      <c r="E3" s="28" t="s">
        <v>69</v>
      </c>
      <c r="F3" s="28" t="s">
        <v>70</v>
      </c>
      <c r="G3" s="36" t="s">
        <v>71</v>
      </c>
      <c r="H3" s="28" t="s">
        <v>72</v>
      </c>
      <c r="J3" s="64"/>
    </row>
    <row r="4" spans="1:10" ht="24" customHeight="1">
      <c r="A4" s="167" t="s">
        <v>139</v>
      </c>
      <c r="B4" s="168"/>
      <c r="C4" s="78"/>
      <c r="D4" s="28">
        <v>9.4</v>
      </c>
      <c r="E4" s="28"/>
      <c r="F4" s="28"/>
      <c r="G4" s="36"/>
      <c r="H4" s="28"/>
      <c r="J4" s="64"/>
    </row>
    <row r="5" spans="1:10" ht="18" customHeight="1">
      <c r="A5" s="72" t="s">
        <v>125</v>
      </c>
      <c r="B5" s="73"/>
      <c r="C5" s="78"/>
      <c r="D5" s="28">
        <v>316.17</v>
      </c>
      <c r="E5" s="28"/>
      <c r="F5" s="28"/>
      <c r="G5" s="36"/>
      <c r="H5" s="28"/>
      <c r="J5" s="64"/>
    </row>
    <row r="6" spans="1:10" ht="20.25" customHeight="1">
      <c r="A6" s="72" t="s">
        <v>126</v>
      </c>
      <c r="B6" s="73"/>
      <c r="C6" s="78"/>
      <c r="D6" s="28">
        <v>-306.77</v>
      </c>
      <c r="E6" s="28"/>
      <c r="F6" s="28"/>
      <c r="G6" s="36"/>
      <c r="H6" s="28"/>
      <c r="J6" s="64"/>
    </row>
    <row r="7" spans="1:10" ht="15.75" customHeight="1">
      <c r="A7" s="166" t="s">
        <v>140</v>
      </c>
      <c r="B7" s="115"/>
      <c r="C7" s="115"/>
      <c r="D7" s="115"/>
      <c r="E7" s="115"/>
      <c r="F7" s="115"/>
      <c r="G7" s="115"/>
      <c r="H7" s="98"/>
      <c r="J7" s="64"/>
    </row>
    <row r="8" spans="1:10" s="4" customFormat="1" ht="17.25" customHeight="1">
      <c r="A8" s="116" t="s">
        <v>73</v>
      </c>
      <c r="B8" s="117"/>
      <c r="C8" s="41">
        <v>20.420000000000002</v>
      </c>
      <c r="D8" s="59">
        <v>-302.99</v>
      </c>
      <c r="E8" s="41">
        <f>E12+E15+E18+E21+E24+E27</f>
        <v>1687.4</v>
      </c>
      <c r="F8" s="41">
        <f>F12+F15+F18+F21+F24+F27</f>
        <v>1707.35</v>
      </c>
      <c r="G8" s="41">
        <f>G12+G15+G18+G21+G24+G27</f>
        <v>1707.35</v>
      </c>
      <c r="H8" s="63">
        <f>F8-E8+D8</f>
        <v>-283.04000000000019</v>
      </c>
      <c r="I8" s="74"/>
      <c r="J8" s="74"/>
    </row>
    <row r="9" spans="1:10">
      <c r="A9" s="37" t="s">
        <v>74</v>
      </c>
      <c r="B9" s="38"/>
      <c r="C9" s="42">
        <f>C8-C10</f>
        <v>18.378</v>
      </c>
      <c r="D9" s="47">
        <f>D8-D10</f>
        <v>-272.69100000000003</v>
      </c>
      <c r="E9" s="42">
        <f>E8-E10</f>
        <v>1518.66</v>
      </c>
      <c r="F9" s="42">
        <f>F8-F10</f>
        <v>1536.6149999999998</v>
      </c>
      <c r="G9" s="42">
        <f>G8-G10</f>
        <v>1536.6149999999998</v>
      </c>
      <c r="H9" s="63">
        <f t="shared" ref="H9:H10" si="0">F9-E9+D9</f>
        <v>-254.73600000000033</v>
      </c>
      <c r="J9" s="64"/>
    </row>
    <row r="10" spans="1:10">
      <c r="A10" s="114" t="s">
        <v>75</v>
      </c>
      <c r="B10" s="115"/>
      <c r="C10" s="42">
        <f>C8*10%</f>
        <v>2.0420000000000003</v>
      </c>
      <c r="D10" s="47">
        <f>D8*10%</f>
        <v>-30.299000000000003</v>
      </c>
      <c r="E10" s="42">
        <f>E8*10%</f>
        <v>168.74</v>
      </c>
      <c r="F10" s="42">
        <f>F8*10%</f>
        <v>170.73500000000001</v>
      </c>
      <c r="G10" s="42">
        <f>G8*10%</f>
        <v>170.73500000000001</v>
      </c>
      <c r="H10" s="63">
        <f t="shared" si="0"/>
        <v>-28.303999999999998</v>
      </c>
    </row>
    <row r="11" spans="1:10" ht="12.75" customHeight="1">
      <c r="A11" s="166" t="s">
        <v>76</v>
      </c>
      <c r="B11" s="160"/>
      <c r="C11" s="160"/>
      <c r="D11" s="160"/>
      <c r="E11" s="160"/>
      <c r="F11" s="160"/>
      <c r="G11" s="160"/>
      <c r="H11" s="156"/>
    </row>
    <row r="12" spans="1:10">
      <c r="A12" s="164" t="s">
        <v>55</v>
      </c>
      <c r="B12" s="165"/>
      <c r="C12" s="41">
        <v>5.65</v>
      </c>
      <c r="D12" s="75">
        <v>-86</v>
      </c>
      <c r="E12" s="58">
        <v>488.13</v>
      </c>
      <c r="F12" s="58">
        <v>495.11</v>
      </c>
      <c r="G12" s="58">
        <v>495.11</v>
      </c>
      <c r="H12" s="47">
        <f>F12-E12+D12</f>
        <v>-79.019999999999982</v>
      </c>
    </row>
    <row r="13" spans="1:10">
      <c r="A13" s="37" t="s">
        <v>74</v>
      </c>
      <c r="B13" s="38"/>
      <c r="C13" s="42">
        <f>C12-C14</f>
        <v>5.085</v>
      </c>
      <c r="D13" s="47">
        <f>D12-D14</f>
        <v>-77.400000000000006</v>
      </c>
      <c r="E13" s="42">
        <f>E12-E14</f>
        <v>439.33</v>
      </c>
      <c r="F13" s="42">
        <f t="shared" ref="F13" si="1">F12-F14</f>
        <v>445.6</v>
      </c>
      <c r="G13" s="42">
        <f t="shared" ref="G13" si="2">G12-G14</f>
        <v>445.6</v>
      </c>
      <c r="H13" s="47">
        <f t="shared" ref="H13:H30" si="3">F13-E13+D13</f>
        <v>-71.129999999999967</v>
      </c>
    </row>
    <row r="14" spans="1:10">
      <c r="A14" s="114" t="s">
        <v>75</v>
      </c>
      <c r="B14" s="115"/>
      <c r="C14" s="42">
        <f>C12*10%</f>
        <v>0.56500000000000006</v>
      </c>
      <c r="D14" s="47">
        <f>D12*10%</f>
        <v>-8.6</v>
      </c>
      <c r="E14" s="42">
        <v>48.8</v>
      </c>
      <c r="F14" s="42">
        <v>49.51</v>
      </c>
      <c r="G14" s="42">
        <v>49.51</v>
      </c>
      <c r="H14" s="47">
        <f t="shared" si="3"/>
        <v>-7.8899999999999988</v>
      </c>
    </row>
    <row r="15" spans="1:10" ht="23.25" customHeight="1">
      <c r="A15" s="164" t="s">
        <v>45</v>
      </c>
      <c r="B15" s="165"/>
      <c r="C15" s="41">
        <v>3.45</v>
      </c>
      <c r="D15" s="75">
        <v>-53.56</v>
      </c>
      <c r="E15" s="58">
        <v>298.06</v>
      </c>
      <c r="F15" s="58">
        <v>302.39999999999998</v>
      </c>
      <c r="G15" s="58">
        <v>302.39999999999998</v>
      </c>
      <c r="H15" s="47">
        <f t="shared" si="3"/>
        <v>-49.220000000000027</v>
      </c>
    </row>
    <row r="16" spans="1:10">
      <c r="A16" s="37" t="s">
        <v>74</v>
      </c>
      <c r="B16" s="38"/>
      <c r="C16" s="42">
        <v>3.1</v>
      </c>
      <c r="D16" s="47">
        <f>D15-D17</f>
        <v>-48.204000000000001</v>
      </c>
      <c r="E16" s="42">
        <f>E15-E17</f>
        <v>268.26</v>
      </c>
      <c r="F16" s="42">
        <f t="shared" ref="F16" si="4">F15-F17</f>
        <v>272.15999999999997</v>
      </c>
      <c r="G16" s="42">
        <f t="shared" ref="G16" si="5">G15-G17</f>
        <v>272.15999999999997</v>
      </c>
      <c r="H16" s="47">
        <f t="shared" si="3"/>
        <v>-44.304000000000023</v>
      </c>
    </row>
    <row r="17" spans="1:8" ht="15" customHeight="1">
      <c r="A17" s="114" t="s">
        <v>75</v>
      </c>
      <c r="B17" s="115"/>
      <c r="C17" s="42">
        <v>0.35</v>
      </c>
      <c r="D17" s="47">
        <f>D15*10%</f>
        <v>-5.3560000000000008</v>
      </c>
      <c r="E17" s="42">
        <v>29.8</v>
      </c>
      <c r="F17" s="42">
        <v>30.24</v>
      </c>
      <c r="G17" s="42">
        <v>30.24</v>
      </c>
      <c r="H17" s="47">
        <f t="shared" si="3"/>
        <v>-4.916000000000003</v>
      </c>
    </row>
    <row r="18" spans="1:8" ht="15" customHeight="1">
      <c r="A18" s="164" t="s">
        <v>56</v>
      </c>
      <c r="B18" s="165"/>
      <c r="C18" s="40">
        <v>2.37</v>
      </c>
      <c r="D18" s="75">
        <v>-36.700000000000003</v>
      </c>
      <c r="E18" s="58">
        <v>204.75</v>
      </c>
      <c r="F18" s="58">
        <v>207.73</v>
      </c>
      <c r="G18" s="58">
        <v>207.73</v>
      </c>
      <c r="H18" s="47">
        <f t="shared" si="3"/>
        <v>-33.720000000000013</v>
      </c>
    </row>
    <row r="19" spans="1:8" ht="13.5" customHeight="1">
      <c r="A19" s="37" t="s">
        <v>74</v>
      </c>
      <c r="B19" s="38"/>
      <c r="C19" s="42">
        <v>2.37</v>
      </c>
      <c r="D19" s="47">
        <f>D18-D20</f>
        <v>-33.03</v>
      </c>
      <c r="E19" s="42">
        <f>E18-E20</f>
        <v>184.28</v>
      </c>
      <c r="F19" s="42">
        <f t="shared" ref="F19" si="6">F18-F20</f>
        <v>186.95999999999998</v>
      </c>
      <c r="G19" s="42">
        <f t="shared" ref="G19" si="7">G18-G20</f>
        <v>186.95999999999998</v>
      </c>
      <c r="H19" s="47">
        <f t="shared" si="3"/>
        <v>-30.350000000000023</v>
      </c>
    </row>
    <row r="20" spans="1:8" ht="12.75" customHeight="1">
      <c r="A20" s="114" t="s">
        <v>75</v>
      </c>
      <c r="B20" s="115"/>
      <c r="C20" s="42">
        <v>0.24</v>
      </c>
      <c r="D20" s="47">
        <f>D18*10%</f>
        <v>-3.6700000000000004</v>
      </c>
      <c r="E20" s="42">
        <v>20.47</v>
      </c>
      <c r="F20" s="42">
        <v>20.77</v>
      </c>
      <c r="G20" s="42">
        <v>20.77</v>
      </c>
      <c r="H20" s="47">
        <f t="shared" si="3"/>
        <v>-3.3699999999999997</v>
      </c>
    </row>
    <row r="21" spans="1:8">
      <c r="A21" s="164" t="s">
        <v>57</v>
      </c>
      <c r="B21" s="165"/>
      <c r="C21" s="43">
        <v>1.1100000000000001</v>
      </c>
      <c r="D21" s="47">
        <v>-17.22</v>
      </c>
      <c r="E21" s="42">
        <v>95.88</v>
      </c>
      <c r="F21" s="42">
        <v>97.29</v>
      </c>
      <c r="G21" s="42">
        <v>97.29</v>
      </c>
      <c r="H21" s="47">
        <f t="shared" si="3"/>
        <v>-15.809999999999988</v>
      </c>
    </row>
    <row r="22" spans="1:8" ht="14.25" customHeight="1">
      <c r="A22" s="37" t="s">
        <v>74</v>
      </c>
      <c r="B22" s="38"/>
      <c r="C22" s="42">
        <v>1</v>
      </c>
      <c r="D22" s="47">
        <f>D21-D23</f>
        <v>-15.497999999999999</v>
      </c>
      <c r="E22" s="42">
        <f>E21-E23</f>
        <v>86.289999999999992</v>
      </c>
      <c r="F22" s="42">
        <f t="shared" ref="F22" si="8">F21-F23</f>
        <v>87.570000000000007</v>
      </c>
      <c r="G22" s="42">
        <f t="shared" ref="G22" si="9">G21-G23</f>
        <v>87.570000000000007</v>
      </c>
      <c r="H22" s="47">
        <f t="shared" si="3"/>
        <v>-14.217999999999984</v>
      </c>
    </row>
    <row r="23" spans="1:8" ht="14.25" customHeight="1">
      <c r="A23" s="114" t="s">
        <v>75</v>
      </c>
      <c r="B23" s="115"/>
      <c r="C23" s="42">
        <v>0.11</v>
      </c>
      <c r="D23" s="47">
        <f>D21*10%</f>
        <v>-1.722</v>
      </c>
      <c r="E23" s="42">
        <v>9.59</v>
      </c>
      <c r="F23" s="42">
        <v>9.7200000000000006</v>
      </c>
      <c r="G23" s="42">
        <v>9.7200000000000006</v>
      </c>
      <c r="H23" s="47">
        <f t="shared" si="3"/>
        <v>-1.5919999999999992</v>
      </c>
    </row>
    <row r="24" spans="1:8" ht="14.25" customHeight="1">
      <c r="A24" s="10" t="s">
        <v>46</v>
      </c>
      <c r="B24" s="39"/>
      <c r="C24" s="43">
        <v>3.65</v>
      </c>
      <c r="D24" s="47">
        <v>-50.72</v>
      </c>
      <c r="E24" s="42">
        <v>315.33999999999997</v>
      </c>
      <c r="F24" s="42">
        <v>319.7</v>
      </c>
      <c r="G24" s="42">
        <v>319.7</v>
      </c>
      <c r="H24" s="47">
        <f t="shared" si="3"/>
        <v>-46.359999999999985</v>
      </c>
    </row>
    <row r="25" spans="1:8" ht="14.25" customHeight="1">
      <c r="A25" s="37" t="s">
        <v>74</v>
      </c>
      <c r="B25" s="38"/>
      <c r="C25" s="42">
        <v>3.29</v>
      </c>
      <c r="D25" s="47">
        <f>D24-D26</f>
        <v>-45.647999999999996</v>
      </c>
      <c r="E25" s="42">
        <f>E24-E26</f>
        <v>283.80999999999995</v>
      </c>
      <c r="F25" s="42">
        <f t="shared" ref="F25" si="10">F24-F26</f>
        <v>287.73</v>
      </c>
      <c r="G25" s="42">
        <f t="shared" ref="G25" si="11">G24-G26</f>
        <v>287.73</v>
      </c>
      <c r="H25" s="47">
        <f t="shared" si="3"/>
        <v>-41.727999999999923</v>
      </c>
    </row>
    <row r="26" spans="1:8">
      <c r="A26" s="114" t="s">
        <v>75</v>
      </c>
      <c r="B26" s="115"/>
      <c r="C26" s="42">
        <v>0.36</v>
      </c>
      <c r="D26" s="47">
        <f>D24*10%</f>
        <v>-5.0720000000000001</v>
      </c>
      <c r="E26" s="42">
        <v>31.53</v>
      </c>
      <c r="F26" s="42">
        <v>31.97</v>
      </c>
      <c r="G26" s="42">
        <v>31.97</v>
      </c>
      <c r="H26" s="47">
        <f t="shared" si="3"/>
        <v>-4.6320000000000023</v>
      </c>
    </row>
    <row r="27" spans="1:8" ht="14.25" customHeight="1">
      <c r="A27" s="148" t="s">
        <v>47</v>
      </c>
      <c r="B27" s="149"/>
      <c r="C27" s="171">
        <v>4.1900000000000004</v>
      </c>
      <c r="D27" s="173">
        <v>-55.79</v>
      </c>
      <c r="E27" s="169">
        <v>285.24</v>
      </c>
      <c r="F27" s="169">
        <v>285.12</v>
      </c>
      <c r="G27" s="169">
        <v>285.12</v>
      </c>
      <c r="H27" s="47">
        <f t="shared" si="3"/>
        <v>-55.910000000000004</v>
      </c>
    </row>
    <row r="28" spans="1:8" ht="0.75" hidden="1" customHeight="1">
      <c r="A28" s="150"/>
      <c r="B28" s="151"/>
      <c r="C28" s="172"/>
      <c r="D28" s="174"/>
      <c r="E28" s="170"/>
      <c r="F28" s="170"/>
      <c r="G28" s="170"/>
      <c r="H28" s="47">
        <f t="shared" si="3"/>
        <v>0</v>
      </c>
    </row>
    <row r="29" spans="1:8">
      <c r="A29" s="37" t="s">
        <v>74</v>
      </c>
      <c r="B29" s="38"/>
      <c r="C29" s="42">
        <f>C27-C30</f>
        <v>3.7710000000000004</v>
      </c>
      <c r="D29" s="47">
        <f>D27-D30</f>
        <v>-50.210999999999999</v>
      </c>
      <c r="E29" s="42">
        <f>E27-E30</f>
        <v>256.72000000000003</v>
      </c>
      <c r="F29" s="42">
        <f>F27-F30</f>
        <v>256.61</v>
      </c>
      <c r="G29" s="42">
        <f>G27-G30</f>
        <v>256.61</v>
      </c>
      <c r="H29" s="47">
        <f t="shared" si="3"/>
        <v>-50.321000000000012</v>
      </c>
    </row>
    <row r="30" spans="1:8">
      <c r="A30" s="114" t="s">
        <v>75</v>
      </c>
      <c r="B30" s="115"/>
      <c r="C30" s="42">
        <f>C27*10%</f>
        <v>0.41900000000000004</v>
      </c>
      <c r="D30" s="47">
        <f>D27*10%</f>
        <v>-5.5790000000000006</v>
      </c>
      <c r="E30" s="42">
        <v>28.52</v>
      </c>
      <c r="F30" s="42">
        <v>28.51</v>
      </c>
      <c r="G30" s="42">
        <v>28.51</v>
      </c>
      <c r="H30" s="47">
        <f t="shared" si="3"/>
        <v>-5.5889999999999986</v>
      </c>
    </row>
    <row r="31" spans="1:8" ht="14.25" customHeight="1">
      <c r="A31" s="71"/>
      <c r="B31" s="69"/>
      <c r="C31" s="42"/>
      <c r="D31" s="47"/>
      <c r="E31" s="42"/>
      <c r="F31" s="42"/>
      <c r="G31" s="68"/>
      <c r="H31" s="47"/>
    </row>
    <row r="32" spans="1:8" s="4" customFormat="1" ht="14.25" customHeight="1">
      <c r="A32" s="116" t="s">
        <v>48</v>
      </c>
      <c r="B32" s="117"/>
      <c r="C32" s="43">
        <v>7.8</v>
      </c>
      <c r="D32" s="55">
        <v>191.23</v>
      </c>
      <c r="E32" s="43">
        <v>638.26</v>
      </c>
      <c r="F32" s="43">
        <v>645.53</v>
      </c>
      <c r="G32" s="61">
        <f>G33+G34</f>
        <v>942.43999999999994</v>
      </c>
      <c r="H32" s="63">
        <f>F32-E32-G32+D32+F32</f>
        <v>-98.409999999999968</v>
      </c>
    </row>
    <row r="33" spans="1:10" ht="13.5" customHeight="1">
      <c r="A33" s="37" t="s">
        <v>77</v>
      </c>
      <c r="B33" s="38"/>
      <c r="C33" s="42">
        <v>7.02</v>
      </c>
      <c r="D33" s="7">
        <v>192.49</v>
      </c>
      <c r="E33" s="42">
        <f>E32-E34</f>
        <v>574.43999999999994</v>
      </c>
      <c r="F33" s="42">
        <f t="shared" ref="F33" si="12">F32-F34</f>
        <v>580.98</v>
      </c>
      <c r="G33" s="60">
        <v>877.89</v>
      </c>
      <c r="H33" s="63">
        <f t="shared" ref="H33:H34" si="13">F33-E33-G33+D33+F33</f>
        <v>-97.879999999999882</v>
      </c>
    </row>
    <row r="34" spans="1:10" ht="12.75" customHeight="1">
      <c r="A34" s="114" t="s">
        <v>75</v>
      </c>
      <c r="B34" s="115"/>
      <c r="C34" s="42">
        <v>0.78</v>
      </c>
      <c r="D34" s="7">
        <v>-1.26</v>
      </c>
      <c r="E34" s="42">
        <v>63.82</v>
      </c>
      <c r="F34" s="42">
        <v>64.55</v>
      </c>
      <c r="G34" s="42">
        <v>64.55</v>
      </c>
      <c r="H34" s="63">
        <f t="shared" si="13"/>
        <v>-0.53000000000000114</v>
      </c>
    </row>
    <row r="35" spans="1:10" ht="12.75" customHeight="1">
      <c r="A35" s="132" t="s">
        <v>142</v>
      </c>
      <c r="B35" s="133"/>
      <c r="C35" s="43"/>
      <c r="D35" s="55">
        <v>0</v>
      </c>
      <c r="E35" s="43">
        <f>E37+E38+E39+E40</f>
        <v>211.29999999999998</v>
      </c>
      <c r="F35" s="43">
        <f>F37+F38+F39+F40</f>
        <v>196.22</v>
      </c>
      <c r="G35" s="43">
        <v>196.22</v>
      </c>
      <c r="H35" s="63">
        <f>F35-E35</f>
        <v>-15.079999999999984</v>
      </c>
    </row>
    <row r="36" spans="1:10" ht="12.75" customHeight="1">
      <c r="A36" s="37" t="s">
        <v>143</v>
      </c>
      <c r="B36" s="90"/>
      <c r="C36" s="42"/>
      <c r="D36" s="7"/>
      <c r="E36" s="42"/>
      <c r="F36" s="42"/>
      <c r="G36" s="42"/>
      <c r="H36" s="63"/>
    </row>
    <row r="37" spans="1:10" ht="12.75" customHeight="1">
      <c r="A37" s="134" t="s">
        <v>144</v>
      </c>
      <c r="B37" s="113"/>
      <c r="C37" s="42"/>
      <c r="D37" s="7">
        <v>0</v>
      </c>
      <c r="E37" s="42">
        <v>12.13</v>
      </c>
      <c r="F37" s="42">
        <v>11.32</v>
      </c>
      <c r="G37" s="42">
        <v>11.32</v>
      </c>
      <c r="H37" s="63">
        <f t="shared" ref="H37:H40" si="14">F37-E37</f>
        <v>-0.8100000000000005</v>
      </c>
    </row>
    <row r="38" spans="1:10" ht="12.75" customHeight="1">
      <c r="A38" s="134" t="s">
        <v>146</v>
      </c>
      <c r="B38" s="113"/>
      <c r="C38" s="42"/>
      <c r="D38" s="7">
        <v>0</v>
      </c>
      <c r="E38" s="42">
        <v>61.03</v>
      </c>
      <c r="F38" s="42">
        <v>56.05</v>
      </c>
      <c r="G38" s="42">
        <v>56.05</v>
      </c>
      <c r="H38" s="63">
        <f t="shared" si="14"/>
        <v>-4.980000000000004</v>
      </c>
    </row>
    <row r="39" spans="1:10" ht="12.75" customHeight="1">
      <c r="A39" s="134" t="s">
        <v>147</v>
      </c>
      <c r="B39" s="113"/>
      <c r="C39" s="42"/>
      <c r="D39" s="7">
        <v>0</v>
      </c>
      <c r="E39" s="42">
        <v>132</v>
      </c>
      <c r="F39" s="42">
        <v>123.26</v>
      </c>
      <c r="G39" s="42">
        <v>123.26</v>
      </c>
      <c r="H39" s="63">
        <f t="shared" si="14"/>
        <v>-8.7399999999999949</v>
      </c>
    </row>
    <row r="40" spans="1:10" ht="12.75" customHeight="1">
      <c r="A40" s="134" t="s">
        <v>145</v>
      </c>
      <c r="B40" s="113"/>
      <c r="C40" s="42"/>
      <c r="D40" s="7">
        <v>0</v>
      </c>
      <c r="E40" s="42">
        <v>6.14</v>
      </c>
      <c r="F40" s="42">
        <v>5.59</v>
      </c>
      <c r="G40" s="42">
        <v>5.59</v>
      </c>
      <c r="H40" s="63">
        <f t="shared" si="14"/>
        <v>-0.54999999999999982</v>
      </c>
    </row>
    <row r="41" spans="1:10" ht="12.75" customHeight="1">
      <c r="A41" s="79" t="s">
        <v>127</v>
      </c>
      <c r="B41" s="70"/>
      <c r="C41" s="42"/>
      <c r="D41" s="7"/>
      <c r="E41" s="43">
        <f>E8+E32+E35</f>
        <v>2536.96</v>
      </c>
      <c r="F41" s="43">
        <f t="shared" ref="F41" si="15">F8+F32+F35</f>
        <v>2549.1</v>
      </c>
      <c r="G41" s="43">
        <f>G8+G32+G35</f>
        <v>2846.0099999999998</v>
      </c>
      <c r="H41" s="63"/>
    </row>
    <row r="42" spans="1:10" ht="12.75" customHeight="1">
      <c r="A42" s="79" t="s">
        <v>129</v>
      </c>
      <c r="B42" s="70"/>
      <c r="C42" s="42"/>
      <c r="D42" s="7"/>
      <c r="E42" s="42"/>
      <c r="F42" s="42"/>
      <c r="G42" s="68"/>
      <c r="H42" s="63"/>
    </row>
    <row r="43" spans="1:10" s="4" customFormat="1" ht="12.75" customHeight="1">
      <c r="A43" s="137" t="s">
        <v>133</v>
      </c>
      <c r="B43" s="138"/>
      <c r="C43" s="43"/>
      <c r="D43" s="55">
        <v>-1.1000000000000001</v>
      </c>
      <c r="E43" s="43">
        <v>0</v>
      </c>
      <c r="F43" s="43">
        <v>0.1</v>
      </c>
      <c r="G43" s="62">
        <v>0.1</v>
      </c>
      <c r="H43" s="63">
        <v>-1</v>
      </c>
      <c r="J43" s="80"/>
    </row>
    <row r="44" spans="1:10" ht="0.75" hidden="1" customHeight="1">
      <c r="A44" s="126" t="s">
        <v>134</v>
      </c>
      <c r="B44" s="127"/>
      <c r="C44" s="139"/>
      <c r="D44" s="142">
        <v>111.82</v>
      </c>
      <c r="E44" s="139">
        <v>51.11</v>
      </c>
      <c r="F44" s="139">
        <v>51.11</v>
      </c>
      <c r="G44" s="145">
        <v>8.69</v>
      </c>
      <c r="H44" s="139">
        <f>D44+F44-G48</f>
        <v>154.24</v>
      </c>
    </row>
    <row r="45" spans="1:10" ht="7.5" customHeight="1">
      <c r="A45" s="128"/>
      <c r="B45" s="129"/>
      <c r="C45" s="140"/>
      <c r="D45" s="143"/>
      <c r="E45" s="140"/>
      <c r="F45" s="140"/>
      <c r="G45" s="146"/>
      <c r="H45" s="143"/>
    </row>
    <row r="46" spans="1:10" ht="6.75" customHeight="1">
      <c r="A46" s="128"/>
      <c r="B46" s="129"/>
      <c r="C46" s="140"/>
      <c r="D46" s="143"/>
      <c r="E46" s="140"/>
      <c r="F46" s="140"/>
      <c r="G46" s="146"/>
      <c r="H46" s="143"/>
    </row>
    <row r="47" spans="1:10" ht="8.25" customHeight="1">
      <c r="A47" s="130"/>
      <c r="B47" s="131"/>
      <c r="C47" s="141"/>
      <c r="D47" s="144"/>
      <c r="E47" s="141"/>
      <c r="F47" s="141"/>
      <c r="G47" s="147"/>
      <c r="H47" s="144"/>
    </row>
    <row r="48" spans="1:10" ht="8.25" customHeight="1">
      <c r="A48" s="148" t="s">
        <v>58</v>
      </c>
      <c r="B48" s="149"/>
      <c r="C48" s="124"/>
      <c r="D48" s="122">
        <v>-1.42</v>
      </c>
      <c r="E48" s="124">
        <f>E44*17%</f>
        <v>8.6887000000000008</v>
      </c>
      <c r="F48" s="124">
        <v>8.69</v>
      </c>
      <c r="G48" s="118">
        <v>8.69</v>
      </c>
      <c r="H48" s="135">
        <f>F48-E48+D48+F48-G48</f>
        <v>-1.4187000000000012</v>
      </c>
    </row>
    <row r="49" spans="1:10" ht="4.5" customHeight="1">
      <c r="A49" s="150"/>
      <c r="B49" s="151"/>
      <c r="C49" s="125"/>
      <c r="D49" s="123"/>
      <c r="E49" s="125"/>
      <c r="F49" s="125"/>
      <c r="G49" s="119"/>
      <c r="H49" s="136"/>
    </row>
    <row r="50" spans="1:10" s="4" customFormat="1" ht="18" customHeight="1">
      <c r="A50" s="56" t="s">
        <v>135</v>
      </c>
      <c r="B50" s="57"/>
      <c r="C50" s="43">
        <v>150</v>
      </c>
      <c r="D50" s="55">
        <v>10.44</v>
      </c>
      <c r="E50" s="43">
        <v>0</v>
      </c>
      <c r="F50" s="43">
        <v>0</v>
      </c>
      <c r="G50" s="61">
        <v>0</v>
      </c>
      <c r="H50" s="43">
        <v>10.44</v>
      </c>
    </row>
    <row r="51" spans="1:10" s="4" customFormat="1" ht="18" customHeight="1">
      <c r="A51" s="112" t="s">
        <v>149</v>
      </c>
      <c r="B51" s="113"/>
      <c r="C51" s="43"/>
      <c r="D51" s="55">
        <v>0</v>
      </c>
      <c r="E51" s="43">
        <v>17.64</v>
      </c>
      <c r="F51" s="43">
        <v>14.86</v>
      </c>
      <c r="G51" s="61">
        <v>14.86</v>
      </c>
      <c r="H51" s="63">
        <f>F51-E51</f>
        <v>-2.7800000000000011</v>
      </c>
    </row>
    <row r="52" spans="1:10" ht="14.25" customHeight="1">
      <c r="A52" s="132" t="s">
        <v>127</v>
      </c>
      <c r="B52" s="133"/>
      <c r="C52" s="7"/>
      <c r="D52" s="7"/>
      <c r="E52" s="43">
        <f>E41+E44+E51</f>
        <v>2605.71</v>
      </c>
      <c r="F52" s="43">
        <f>+F41+F43+F44+F51</f>
        <v>2615.17</v>
      </c>
      <c r="G52" s="43">
        <f>+G41+G43+G44+G51</f>
        <v>2869.66</v>
      </c>
      <c r="H52" s="7"/>
    </row>
    <row r="53" spans="1:10" ht="17.25" customHeight="1">
      <c r="A53" s="120" t="s">
        <v>128</v>
      </c>
      <c r="B53" s="121"/>
      <c r="C53" s="81"/>
      <c r="D53" s="81">
        <f>D8+D32+D43+D44+D50</f>
        <v>9.399999999999979</v>
      </c>
      <c r="E53" s="82"/>
      <c r="F53" s="82"/>
      <c r="G53" s="81"/>
      <c r="H53" s="83">
        <f>F52-E52+D53+F52-G52</f>
        <v>-235.62999999999965</v>
      </c>
    </row>
    <row r="54" spans="1:10" ht="23.25" customHeight="1">
      <c r="A54" s="120" t="s">
        <v>141</v>
      </c>
      <c r="B54" s="120"/>
      <c r="C54" s="84"/>
      <c r="D54" s="84"/>
      <c r="E54" s="85"/>
      <c r="F54" s="86"/>
      <c r="G54" s="86"/>
      <c r="H54" s="85">
        <f>H55+H56</f>
        <v>-235.63000000000017</v>
      </c>
      <c r="I54" s="91"/>
    </row>
    <row r="55" spans="1:10" ht="21.75" customHeight="1">
      <c r="A55" s="87" t="s">
        <v>125</v>
      </c>
      <c r="B55" s="87"/>
      <c r="C55" s="84"/>
      <c r="D55" s="84"/>
      <c r="E55" s="85"/>
      <c r="F55" s="86"/>
      <c r="G55" s="86"/>
      <c r="H55" s="85">
        <f>H44+H50</f>
        <v>164.68</v>
      </c>
    </row>
    <row r="56" spans="1:10" ht="22.5" customHeight="1">
      <c r="A56" s="88" t="s">
        <v>126</v>
      </c>
      <c r="B56" s="89"/>
      <c r="C56" s="84"/>
      <c r="D56" s="84"/>
      <c r="E56" s="85"/>
      <c r="F56" s="86"/>
      <c r="G56" s="86"/>
      <c r="H56" s="85">
        <f>H8+H32+H35+H43+H51</f>
        <v>-400.31000000000017</v>
      </c>
    </row>
    <row r="57" spans="1:10" ht="14.25" customHeight="1">
      <c r="A57" s="76"/>
      <c r="B57" s="76"/>
      <c r="C57" s="77"/>
      <c r="D57" s="27"/>
      <c r="E57" s="77"/>
      <c r="F57" s="77"/>
      <c r="G57" s="77"/>
      <c r="H57" s="27"/>
    </row>
    <row r="58" spans="1:10" ht="14.25" customHeight="1"/>
    <row r="59" spans="1:10">
      <c r="A59" s="20" t="s">
        <v>148</v>
      </c>
      <c r="D59" s="22"/>
      <c r="E59" s="22"/>
      <c r="F59" s="22"/>
      <c r="G59" s="22"/>
    </row>
    <row r="60" spans="1:10">
      <c r="A60" s="161" t="s">
        <v>60</v>
      </c>
      <c r="B60" s="115"/>
      <c r="C60" s="115"/>
      <c r="D60" s="98"/>
      <c r="E60" s="30" t="s">
        <v>61</v>
      </c>
      <c r="F60" s="30" t="s">
        <v>62</v>
      </c>
      <c r="G60" s="30" t="s">
        <v>130</v>
      </c>
      <c r="H60" s="6" t="s">
        <v>131</v>
      </c>
    </row>
    <row r="61" spans="1:10">
      <c r="A61" s="162" t="s">
        <v>150</v>
      </c>
      <c r="B61" s="163"/>
      <c r="C61" s="163"/>
      <c r="D61" s="113"/>
      <c r="E61" s="31">
        <v>42767</v>
      </c>
      <c r="F61" s="30" t="s">
        <v>151</v>
      </c>
      <c r="G61" s="32">
        <v>10.28</v>
      </c>
      <c r="H61" s="6" t="s">
        <v>152</v>
      </c>
      <c r="J61" s="64"/>
    </row>
    <row r="62" spans="1:10">
      <c r="A62" s="162" t="s">
        <v>153</v>
      </c>
      <c r="B62" s="163"/>
      <c r="C62" s="163"/>
      <c r="D62" s="113"/>
      <c r="E62" s="31">
        <v>43009</v>
      </c>
      <c r="F62" s="30" t="s">
        <v>154</v>
      </c>
      <c r="G62" s="32">
        <v>25.23</v>
      </c>
      <c r="H62" s="6" t="s">
        <v>155</v>
      </c>
      <c r="J62" s="64"/>
    </row>
    <row r="63" spans="1:10" ht="15" customHeight="1">
      <c r="A63" s="109" t="s">
        <v>159</v>
      </c>
      <c r="B63" s="110"/>
      <c r="C63" s="110"/>
      <c r="D63" s="111"/>
      <c r="E63" s="31">
        <v>43070</v>
      </c>
      <c r="F63" s="30">
        <v>6</v>
      </c>
      <c r="G63" s="32">
        <v>38.5</v>
      </c>
      <c r="H63" s="6" t="s">
        <v>160</v>
      </c>
    </row>
    <row r="64" spans="1:10" ht="13.5" customHeight="1">
      <c r="A64" s="109" t="s">
        <v>117</v>
      </c>
      <c r="B64" s="110"/>
      <c r="C64" s="110"/>
      <c r="D64" s="111"/>
      <c r="E64" s="31">
        <v>42826</v>
      </c>
      <c r="F64" s="30">
        <v>4</v>
      </c>
      <c r="G64" s="32">
        <v>2.44</v>
      </c>
      <c r="H64" s="6" t="s">
        <v>132</v>
      </c>
      <c r="J64" s="64"/>
    </row>
    <row r="65" spans="1:10" ht="13.5" customHeight="1">
      <c r="A65" s="109" t="s">
        <v>156</v>
      </c>
      <c r="B65" s="110"/>
      <c r="C65" s="110"/>
      <c r="D65" s="111"/>
      <c r="E65" s="31">
        <v>43009</v>
      </c>
      <c r="F65" s="30" t="s">
        <v>157</v>
      </c>
      <c r="G65" s="32">
        <v>765.69</v>
      </c>
      <c r="H65" s="6" t="s">
        <v>158</v>
      </c>
      <c r="J65" s="64"/>
    </row>
    <row r="66" spans="1:10" ht="13.5" customHeight="1">
      <c r="A66" s="109" t="s">
        <v>161</v>
      </c>
      <c r="B66" s="110"/>
      <c r="C66" s="110"/>
      <c r="D66" s="111"/>
      <c r="E66" s="31">
        <v>43040</v>
      </c>
      <c r="F66" s="30" t="s">
        <v>162</v>
      </c>
      <c r="G66" s="32">
        <v>21.14</v>
      </c>
      <c r="H66" s="6" t="s">
        <v>163</v>
      </c>
      <c r="J66" s="64"/>
    </row>
    <row r="67" spans="1:10" ht="13.5" customHeight="1">
      <c r="A67" s="109" t="s">
        <v>164</v>
      </c>
      <c r="B67" s="110"/>
      <c r="C67" s="110"/>
      <c r="D67" s="111"/>
      <c r="E67" s="31">
        <v>43040</v>
      </c>
      <c r="F67" s="30" t="s">
        <v>162</v>
      </c>
      <c r="G67" s="32">
        <v>14.61</v>
      </c>
      <c r="H67" s="6"/>
      <c r="J67" s="64"/>
    </row>
    <row r="68" spans="1:10">
      <c r="A68" s="159" t="s">
        <v>7</v>
      </c>
      <c r="B68" s="160"/>
      <c r="C68" s="160"/>
      <c r="D68" s="156"/>
      <c r="E68" s="31"/>
      <c r="F68" s="30"/>
      <c r="G68" s="32">
        <f>SUM(G61:G67)</f>
        <v>877.8900000000001</v>
      </c>
      <c r="H68" s="6"/>
    </row>
    <row r="69" spans="1:10">
      <c r="A69" s="20" t="s">
        <v>49</v>
      </c>
      <c r="D69" s="22"/>
      <c r="E69" s="22"/>
      <c r="F69" s="22"/>
      <c r="G69" s="22"/>
    </row>
    <row r="70" spans="1:10">
      <c r="A70" s="20" t="s">
        <v>50</v>
      </c>
      <c r="D70" s="22"/>
      <c r="E70" s="22"/>
      <c r="F70" s="22"/>
      <c r="G70" s="22"/>
    </row>
    <row r="71" spans="1:10" ht="23.25" customHeight="1">
      <c r="A71" s="161" t="s">
        <v>64</v>
      </c>
      <c r="B71" s="115"/>
      <c r="C71" s="115"/>
      <c r="D71" s="115"/>
      <c r="E71" s="98"/>
      <c r="F71" s="34" t="s">
        <v>62</v>
      </c>
      <c r="G71" s="33" t="s">
        <v>63</v>
      </c>
    </row>
    <row r="72" spans="1:10">
      <c r="A72" s="159" t="s">
        <v>65</v>
      </c>
      <c r="B72" s="160"/>
      <c r="C72" s="160"/>
      <c r="D72" s="160"/>
      <c r="E72" s="156"/>
      <c r="F72" s="30">
        <v>5</v>
      </c>
      <c r="G72" s="30" t="s">
        <v>167</v>
      </c>
    </row>
    <row r="73" spans="1:10">
      <c r="A73" s="22"/>
      <c r="D73" s="22"/>
      <c r="E73" s="22"/>
      <c r="F73" s="22"/>
      <c r="G73" s="22"/>
    </row>
    <row r="74" spans="1:10" s="4" customFormat="1">
      <c r="A74" s="20" t="s">
        <v>118</v>
      </c>
      <c r="B74" s="45"/>
      <c r="C74" s="46"/>
      <c r="D74" s="20"/>
      <c r="E74" s="20"/>
      <c r="F74" s="20"/>
      <c r="G74" s="20"/>
    </row>
    <row r="75" spans="1:10">
      <c r="A75" s="159" t="s">
        <v>80</v>
      </c>
      <c r="B75" s="156"/>
      <c r="C75" s="155" t="s">
        <v>81</v>
      </c>
      <c r="D75" s="156"/>
      <c r="E75" s="30" t="s">
        <v>82</v>
      </c>
      <c r="F75" s="30" t="s">
        <v>83</v>
      </c>
      <c r="G75" s="30" t="s">
        <v>84</v>
      </c>
    </row>
    <row r="76" spans="1:10">
      <c r="A76" s="159" t="s">
        <v>98</v>
      </c>
      <c r="B76" s="156"/>
      <c r="C76" s="157">
        <v>2</v>
      </c>
      <c r="D76" s="158"/>
      <c r="E76" s="30">
        <v>1</v>
      </c>
      <c r="F76" s="30" t="s">
        <v>85</v>
      </c>
      <c r="G76" s="30" t="s">
        <v>85</v>
      </c>
    </row>
    <row r="77" spans="1:10">
      <c r="A77" s="22"/>
      <c r="D77" s="22"/>
      <c r="E77" s="22"/>
      <c r="F77" s="22"/>
      <c r="G77" s="22"/>
    </row>
    <row r="79" spans="1:10">
      <c r="A79" s="20" t="s">
        <v>119</v>
      </c>
      <c r="E79" s="35"/>
      <c r="F79" s="65"/>
      <c r="G79" s="35"/>
    </row>
    <row r="80" spans="1:10">
      <c r="A80" s="20" t="s">
        <v>166</v>
      </c>
      <c r="B80" s="66"/>
      <c r="C80" s="67"/>
      <c r="D80" s="20"/>
      <c r="E80" s="35"/>
      <c r="F80" s="65"/>
      <c r="G80" s="35"/>
    </row>
    <row r="81" spans="1:8" ht="60" customHeight="1">
      <c r="A81" s="152" t="s">
        <v>165</v>
      </c>
      <c r="B81" s="153"/>
      <c r="C81" s="153"/>
      <c r="D81" s="153"/>
      <c r="E81" s="153"/>
      <c r="F81" s="153"/>
      <c r="G81" s="153"/>
      <c r="H81" s="154"/>
    </row>
    <row r="82" spans="1:8" ht="12" customHeight="1"/>
    <row r="83" spans="1:8">
      <c r="A83" s="20" t="s">
        <v>86</v>
      </c>
      <c r="B83" s="66"/>
      <c r="C83" s="67"/>
      <c r="D83" s="20"/>
      <c r="E83" s="20" t="s">
        <v>87</v>
      </c>
      <c r="F83" s="20"/>
    </row>
    <row r="84" spans="1:8">
      <c r="A84" s="20" t="s">
        <v>88</v>
      </c>
      <c r="B84" s="66"/>
      <c r="C84" s="67"/>
      <c r="D84" s="20"/>
      <c r="E84" s="20"/>
      <c r="F84" s="20"/>
    </row>
    <row r="85" spans="1:8">
      <c r="A85" s="20" t="s">
        <v>89</v>
      </c>
      <c r="B85" s="66"/>
      <c r="C85" s="67"/>
      <c r="D85" s="20"/>
      <c r="E85" s="20"/>
      <c r="F85" s="20"/>
    </row>
    <row r="87" spans="1:8">
      <c r="A87" s="18" t="s">
        <v>90</v>
      </c>
      <c r="D87" s="18"/>
    </row>
    <row r="88" spans="1:8">
      <c r="A88" s="18" t="s">
        <v>91</v>
      </c>
      <c r="C88" s="44" t="s">
        <v>25</v>
      </c>
      <c r="D88" s="18"/>
    </row>
    <row r="89" spans="1:8">
      <c r="A89" s="18" t="s">
        <v>92</v>
      </c>
      <c r="C89" s="44" t="s">
        <v>93</v>
      </c>
      <c r="D89" s="18"/>
    </row>
    <row r="90" spans="1:8">
      <c r="A90" s="18" t="s">
        <v>94</v>
      </c>
      <c r="C90" s="44" t="s">
        <v>95</v>
      </c>
      <c r="D90" s="18"/>
    </row>
    <row r="91" spans="1:8">
      <c r="A91" s="18"/>
      <c r="D91" s="18"/>
    </row>
  </sheetData>
  <mergeCells count="64">
    <mergeCell ref="A23:B23"/>
    <mergeCell ref="G27:G28"/>
    <mergeCell ref="A26:B26"/>
    <mergeCell ref="A27:B28"/>
    <mergeCell ref="C27:C28"/>
    <mergeCell ref="D27:D28"/>
    <mergeCell ref="E27:E28"/>
    <mergeCell ref="F27:F28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81:H81"/>
    <mergeCell ref="C75:D75"/>
    <mergeCell ref="C76:D76"/>
    <mergeCell ref="A75:B75"/>
    <mergeCell ref="A68:D68"/>
    <mergeCell ref="A71:E71"/>
    <mergeCell ref="A72:E72"/>
    <mergeCell ref="A76:B76"/>
    <mergeCell ref="H48:H49"/>
    <mergeCell ref="A52:B52"/>
    <mergeCell ref="A43:B43"/>
    <mergeCell ref="C44:C47"/>
    <mergeCell ref="D44:D47"/>
    <mergeCell ref="H44:H47"/>
    <mergeCell ref="F48:F49"/>
    <mergeCell ref="E44:E47"/>
    <mergeCell ref="F44:F47"/>
    <mergeCell ref="G44:G47"/>
    <mergeCell ref="A48:B49"/>
    <mergeCell ref="C48:C49"/>
    <mergeCell ref="G48:G49"/>
    <mergeCell ref="A34:B34"/>
    <mergeCell ref="A53:B53"/>
    <mergeCell ref="A54:B54"/>
    <mergeCell ref="D48:D49"/>
    <mergeCell ref="E48:E49"/>
    <mergeCell ref="A44:B47"/>
    <mergeCell ref="A35:B35"/>
    <mergeCell ref="A37:B37"/>
    <mergeCell ref="A38:B38"/>
    <mergeCell ref="A39:B39"/>
    <mergeCell ref="A40:B40"/>
    <mergeCell ref="A67:D67"/>
    <mergeCell ref="A51:B51"/>
    <mergeCell ref="A65:D65"/>
    <mergeCell ref="A66:D66"/>
    <mergeCell ref="A30:B30"/>
    <mergeCell ref="A32:B32"/>
    <mergeCell ref="A60:D60"/>
    <mergeCell ref="A61:D61"/>
    <mergeCell ref="A62:D62"/>
    <mergeCell ref="A63:D63"/>
    <mergeCell ref="A64:D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2018-02-02T04:40:48Z</cp:lastPrinted>
  <dcterms:created xsi:type="dcterms:W3CDTF">2013-02-18T04:38:06Z</dcterms:created>
  <dcterms:modified xsi:type="dcterms:W3CDTF">2018-02-21T06:39:06Z</dcterms:modified>
</cp:coreProperties>
</file>