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44525"/>
</workbook>
</file>

<file path=xl/calcChain.xml><?xml version="1.0" encoding="utf-8"?>
<calcChain xmlns="http://schemas.openxmlformats.org/spreadsheetml/2006/main">
  <c r="G63" i="8" l="1"/>
  <c r="G32" i="8" s="1"/>
  <c r="H37" i="8" l="1"/>
  <c r="F31" i="8"/>
  <c r="F33" i="8" s="1"/>
  <c r="G33" i="8" s="1"/>
  <c r="E31" i="8"/>
  <c r="F24" i="8"/>
  <c r="G24" i="8" s="1"/>
  <c r="E24" i="8"/>
  <c r="F49" i="8"/>
  <c r="E49" i="8"/>
  <c r="G47" i="8"/>
  <c r="H47" i="8" s="1"/>
  <c r="H46" i="8"/>
  <c r="G48" i="8"/>
  <c r="H48" i="8" s="1"/>
  <c r="F29" i="8"/>
  <c r="G29" i="8" s="1"/>
  <c r="E29" i="8"/>
  <c r="F23" i="8"/>
  <c r="G23" i="8" s="1"/>
  <c r="F20" i="8"/>
  <c r="G20" i="8" s="1"/>
  <c r="F17" i="8"/>
  <c r="G17" i="8" s="1"/>
  <c r="F14" i="8"/>
  <c r="G14" i="8" s="1"/>
  <c r="H39" i="8"/>
  <c r="H38" i="8"/>
  <c r="G40" i="8"/>
  <c r="H40" i="8" s="1"/>
  <c r="G39" i="8"/>
  <c r="G38" i="8"/>
  <c r="G37" i="8"/>
  <c r="C26" i="8"/>
  <c r="G27" i="8"/>
  <c r="G21" i="8"/>
  <c r="G18" i="8"/>
  <c r="G15" i="8"/>
  <c r="G12" i="8"/>
  <c r="C8" i="8"/>
  <c r="D4" i="8"/>
  <c r="D51" i="8" s="1"/>
  <c r="F26" i="8" l="1"/>
  <c r="G26" i="8" s="1"/>
  <c r="G35" i="8"/>
  <c r="F8" i="8"/>
  <c r="G8" i="8"/>
  <c r="F28" i="8"/>
  <c r="G28" i="8" s="1"/>
  <c r="E28" i="8"/>
  <c r="E33" i="8"/>
  <c r="E32" i="8" s="1"/>
  <c r="F32" i="8"/>
  <c r="E26" i="8"/>
  <c r="E25" i="8" s="1"/>
  <c r="E23" i="8"/>
  <c r="E22" i="8" s="1"/>
  <c r="F22" i="8"/>
  <c r="G22" i="8" s="1"/>
  <c r="E20" i="8"/>
  <c r="E19" i="8" s="1"/>
  <c r="F19" i="8"/>
  <c r="G19" i="8" s="1"/>
  <c r="E17" i="8"/>
  <c r="E16" i="8" s="1"/>
  <c r="F16" i="8"/>
  <c r="G16" i="8" s="1"/>
  <c r="E14" i="8"/>
  <c r="F25" i="8" l="1"/>
  <c r="G25" i="8" s="1"/>
  <c r="G10" i="8"/>
  <c r="G9" i="8" s="1"/>
  <c r="D29" i="8"/>
  <c r="D28" i="8" s="1"/>
  <c r="D26" i="8"/>
  <c r="D25" i="8" s="1"/>
  <c r="D23" i="8"/>
  <c r="D22" i="8" s="1"/>
  <c r="D20" i="8"/>
  <c r="D19" i="8" s="1"/>
  <c r="D17" i="8"/>
  <c r="D16" i="8" s="1"/>
  <c r="D14" i="8"/>
  <c r="D13" i="8" s="1"/>
  <c r="D10" i="8"/>
  <c r="D9" i="8" s="1"/>
  <c r="F35" i="8" l="1"/>
  <c r="H35" i="8" s="1"/>
  <c r="E35" i="8"/>
  <c r="G31" i="8"/>
  <c r="G41" i="8" s="1"/>
  <c r="F13" i="8"/>
  <c r="G13" i="8" s="1"/>
  <c r="E13" i="8"/>
  <c r="E8" i="8"/>
  <c r="C33" i="8"/>
  <c r="C32" i="8" s="1"/>
  <c r="C25" i="8"/>
  <c r="C23" i="8"/>
  <c r="C22" i="8" s="1"/>
  <c r="C20" i="8"/>
  <c r="C19" i="8" s="1"/>
  <c r="C17" i="8"/>
  <c r="C16" i="8" s="1"/>
  <c r="H33" i="8"/>
  <c r="H29" i="8"/>
  <c r="H27" i="8"/>
  <c r="H26" i="8"/>
  <c r="H24" i="8"/>
  <c r="H21" i="8"/>
  <c r="H20" i="8"/>
  <c r="H18" i="8"/>
  <c r="H17" i="8"/>
  <c r="H15" i="8"/>
  <c r="H14" i="8"/>
  <c r="H12" i="8"/>
  <c r="C29" i="8"/>
  <c r="C28" i="8" s="1"/>
  <c r="C14" i="8"/>
  <c r="C13" i="8" s="1"/>
  <c r="C10" i="8"/>
  <c r="C9" i="8" s="1"/>
  <c r="F44" i="8" l="1"/>
  <c r="G45" i="8"/>
  <c r="G43" i="8" s="1"/>
  <c r="E44" i="8"/>
  <c r="F10" i="8"/>
  <c r="F9" i="8" s="1"/>
  <c r="E10" i="8"/>
  <c r="H31" i="8"/>
  <c r="H13" i="8"/>
  <c r="E41" i="8"/>
  <c r="E50" i="8" s="1"/>
  <c r="F41" i="8"/>
  <c r="F50" i="8" s="1"/>
  <c r="H8" i="8"/>
  <c r="H16" i="8"/>
  <c r="H32" i="8"/>
  <c r="H22" i="8"/>
  <c r="H23" i="8"/>
  <c r="H19" i="8"/>
  <c r="H25" i="8"/>
  <c r="H28" i="8"/>
  <c r="H44" i="8" l="1"/>
  <c r="H45" i="8"/>
  <c r="G49" i="8"/>
  <c r="G50" i="8" s="1"/>
  <c r="H51" i="8" s="1"/>
  <c r="H43" i="8"/>
  <c r="H53" i="8" s="1"/>
  <c r="H10" i="8"/>
  <c r="E9" i="8"/>
  <c r="H9" i="8" s="1"/>
  <c r="H54" i="8"/>
  <c r="H52" i="8" l="1"/>
</calcChain>
</file>

<file path=xl/comments1.xml><?xml version="1.0" encoding="utf-8"?>
<comments xmlns="http://schemas.openxmlformats.org/spreadsheetml/2006/main">
  <authors>
    <author>BuhFN</author>
  </authors>
  <commentList>
    <comment ref="A43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поликлинника№2</t>
        </r>
      </text>
    </comment>
  </commentList>
</comments>
</file>

<file path=xl/sharedStrings.xml><?xml version="1.0" encoding="utf-8"?>
<sst xmlns="http://schemas.openxmlformats.org/spreadsheetml/2006/main" count="178" uniqueCount="156">
  <si>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</si>
  <si>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</si>
  <si>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</si>
  <si>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</si>
  <si>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</si>
  <si>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</si>
  <si>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</si>
  <si>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</si>
  <si>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</si>
  <si>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</si>
  <si>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</si>
  <si>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</si>
  <si>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</si>
  <si>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</si>
  <si>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</si>
  <si>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</si>
  <si>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</si>
  <si>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</si>
  <si>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</si>
  <si>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</si>
  <si>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</si>
  <si>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</si>
  <si>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</si>
  <si>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</si>
  <si>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</si>
  <si>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</si>
  <si>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</si>
  <si>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</si>
  <si>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</si>
  <si>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</si>
  <si>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</si>
  <si>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</si>
  <si>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</si>
  <si>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</si>
  <si>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</si>
  <si>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</si>
  <si>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</si>
  <si>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</si>
  <si>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</si>
  <si>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</si>
  <si>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</si>
  <si>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</si>
  <si>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</si>
  <si>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</si>
  <si>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</si>
  <si>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</si>
  <si>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</si>
  <si>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</si>
  <si>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</si>
  <si>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</si>
  <si>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</si>
  <si>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</si>
  <si>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</si>
  <si>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</si>
  <si>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</si>
  <si>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</si>
  <si>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</si>
  <si>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</si>
  <si>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</si>
  <si>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</si>
  <si>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</si>
  <si>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</si>
  <si>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</si>
  <si>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</si>
  <si>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</si>
  <si>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</si>
  <si>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</si>
  <si>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</si>
  <si>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</si>
  <si>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</si>
  <si>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</si>
  <si>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</si>
  <si>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</si>
  <si>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 xml:space="preserve">Генеральный директор 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</si>
  <si>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</si>
  <si>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</si>
  <si>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</si>
  <si>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</si>
  <si>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</si>
  <si>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</si>
  <si>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</si>
  <si>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ул. Толстого, 25</t>
  </si>
  <si>
    <t>2-673-747</t>
  </si>
  <si>
    <t>01.06.2008г.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</si>
  <si>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</si>
  <si>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</si>
  <si>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</si>
  <si>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</si>
  <si>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</si>
  <si>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</si>
  <si>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</si>
  <si>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</si>
  <si>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</si>
  <si>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</si>
  <si>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</si>
  <si>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</si>
  <si>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</si>
  <si>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</si>
  <si>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</si>
  <si>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</si>
  <si>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</si>
  <si>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</si>
  <si>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ул. Тунгусская, 8</t>
  </si>
  <si>
    <t>Колличество проживающих</t>
  </si>
  <si>
    <t>ИТОГО ПО ДОМУ: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</si>
  <si>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</si>
  <si>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</si>
  <si>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</si>
  <si>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</si>
  <si>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</si>
  <si>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сумма, т.р.</t>
  </si>
  <si>
    <t xml:space="preserve">обязательное страхование лифтов, исполн. </t>
  </si>
  <si>
    <t>итого по прочим услугам:</t>
  </si>
  <si>
    <t>прочие услуги</t>
  </si>
  <si>
    <t>1. Текущий ремонт коммуникаций, проходящих через нежилые помещения</t>
  </si>
  <si>
    <t>исполнит.</t>
  </si>
  <si>
    <t>2. Реклама в лифтах, исполн.ООО Правильный формат</t>
  </si>
  <si>
    <t>в т.ч услуги по управлению, налоги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</si>
  <si>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</si>
  <si>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</si>
  <si>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</si>
  <si>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</si>
  <si>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</si>
  <si>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</si>
  <si>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Всего: 2493,4 кв.м, </t>
  </si>
  <si>
    <t>РЕСО гарантия</t>
  </si>
  <si>
    <t>ООО ТСГ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</si>
  <si>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</si>
  <si>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</si>
  <si>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Ростелеком</t>
  </si>
  <si>
    <t>Ленинского района -1":</t>
  </si>
  <si>
    <t xml:space="preserve">                       Отчет ООО "Управляющей компании Ленинского района-1"  за 2019 г.</t>
  </si>
  <si>
    <t>ООО " Территория"</t>
  </si>
  <si>
    <t>ООО " Восток-Мегаполис"</t>
  </si>
  <si>
    <t>ООО "СТРОЙЦЕНТР ПРИМ"</t>
  </si>
  <si>
    <t>6944,00 м2</t>
  </si>
  <si>
    <t>1011,90 м2</t>
  </si>
  <si>
    <t xml:space="preserve">                                                                   № 46 Некрасовская</t>
  </si>
  <si>
    <t>1.Отчет об исполнении договора управления за 2019 г.(тыс.р.)</t>
  </si>
  <si>
    <t>переходящие остатки д/ср-в на начало 01.01. 2019 г.</t>
  </si>
  <si>
    <t>3. Перечень работ, выполненных по статье " текущий ремонт"  в 2019 году.</t>
  </si>
  <si>
    <t>Установка стеклопакетов, ремонт окна</t>
  </si>
  <si>
    <t>6 шт</t>
  </si>
  <si>
    <t>АЛМИ</t>
  </si>
  <si>
    <t>Замена счетчика ОДПУ</t>
  </si>
  <si>
    <t>1 шт</t>
  </si>
  <si>
    <t>СТРОЙЦЕНТРПРИМ</t>
  </si>
  <si>
    <t>Ремот электроснабжения в местах общего пользования</t>
  </si>
  <si>
    <t>1760 п.м</t>
  </si>
  <si>
    <t>сумма снижения, рублей.</t>
  </si>
  <si>
    <t>План по статье "текущий ремонт" на 2020 год</t>
  </si>
  <si>
    <t>Предложение Управляющей компании: частичный косметический ремонт подъездов. Выполнение необходимых работ возможно  за счет дополнительного сбора средств на основании решения общего собрания.</t>
  </si>
  <si>
    <t>2-205-087</t>
  </si>
  <si>
    <t>Тяптин Андрей Александрович</t>
  </si>
  <si>
    <t>А.А.Тяптин</t>
  </si>
  <si>
    <t>ИСХ  №         38  / 02         от   17 . 02  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</si>
</sst>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10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7" fillId="0" borderId="0" xfId="0" applyFont="1"/>
    <xf numFmtId="0" fontId="6" fillId="0" borderId="0" xfId="0" applyFont="1"/>
    <xf numFmtId="49" fontId="9" fillId="0" borderId="10" xfId="1" applyNumberFormat="1" applyFont="1" applyFill="1" applyBorder="1" applyAlignment="1">
      <alignment horizontal="center"/>
    </xf>
    <xf numFmtId="0" fontId="9" fillId="0" borderId="10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/>
    <xf numFmtId="0" fontId="13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0" xfId="0" applyFont="1" applyBorder="1" applyAlignment="1"/>
    <xf numFmtId="0" fontId="4" fillId="0" borderId="0" xfId="0" applyFont="1" applyBorder="1" applyAlignment="1"/>
    <xf numFmtId="17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0" fillId="0" borderId="0" xfId="0" applyNumberFormat="1"/>
    <xf numFmtId="164" fontId="4" fillId="0" borderId="0" xfId="0" applyNumberFormat="1" applyFont="1"/>
    <xf numFmtId="2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2" fontId="8" fillId="0" borderId="8" xfId="0" applyNumberFormat="1" applyFont="1" applyBorder="1" applyAlignment="1">
      <alignment horizontal="center"/>
    </xf>
    <xf numFmtId="2" fontId="0" fillId="0" borderId="0" xfId="0" applyNumberForma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4" fillId="0" borderId="8" xfId="0" applyFont="1" applyBorder="1" applyAlignment="1"/>
    <xf numFmtId="0" fontId="8" fillId="0" borderId="2" xfId="0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/>
    <xf numFmtId="0" fontId="0" fillId="0" borderId="7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4" fillId="0" borderId="7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0" fontId="8" fillId="0" borderId="10" xfId="0" applyFont="1" applyFill="1" applyBorder="1" applyAlignment="1"/>
    <xf numFmtId="164" fontId="3" fillId="0" borderId="10" xfId="0" applyNumberFormat="1" applyFont="1" applyFill="1" applyBorder="1" applyAlignment="1">
      <alignment horizontal="center"/>
    </xf>
    <xf numFmtId="0" fontId="0" fillId="0" borderId="10" xfId="0" applyFill="1" applyBorder="1"/>
    <xf numFmtId="2" fontId="8" fillId="0" borderId="1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2" fontId="4" fillId="0" borderId="0" xfId="0" applyNumberFormat="1" applyFont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8" fillId="0" borderId="1" xfId="0" applyFont="1" applyFill="1" applyBorder="1" applyAlignment="1"/>
    <xf numFmtId="0" fontId="8" fillId="0" borderId="10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2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6" fillId="0" borderId="1" xfId="0" applyFont="1" applyBorder="1"/>
    <xf numFmtId="2" fontId="3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2" fontId="3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2" fillId="0" borderId="2" xfId="2" applyNumberFormat="1" applyFont="1" applyFill="1" applyBorder="1" applyAlignment="1" applyProtection="1">
      <alignment horizontal="center"/>
    </xf>
    <xf numFmtId="49" fontId="12" fillId="0" borderId="8" xfId="2" applyNumberFormat="1" applyFont="1" applyFill="1" applyBorder="1" applyAlignment="1" applyProtection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8" xfId="1" applyNumberFormat="1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2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8" fillId="0" borderId="2" xfId="0" applyFont="1" applyFill="1" applyBorder="1" applyAlignment="1"/>
    <xf numFmtId="0" fontId="8" fillId="0" borderId="8" xfId="0" applyFont="1" applyFill="1" applyBorder="1" applyAlignment="1"/>
    <xf numFmtId="0" fontId="7" fillId="2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zoomScale="120" zoomScaleNormal="120" workbookViewId="0">
      <selection activeCell="D5" sqref="D5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131</v>
      </c>
      <c r="C1" s="1"/>
    </row>
    <row r="2" spans="1:4" ht="15" customHeight="1" x14ac:dyDescent="0.25">
      <c r="A2" s="2" t="s">
        <v>49</v>
      </c>
      <c r="C2" s="4"/>
    </row>
    <row r="3" spans="1:4" x14ac:dyDescent="0.25">
      <c r="B3" s="142" t="s">
        <v>137</v>
      </c>
      <c r="C3" s="143"/>
      <c r="D3" s="143"/>
    </row>
    <row r="4" spans="1:4" ht="14.25" customHeight="1" x14ac:dyDescent="0.25">
      <c r="A4" s="21" t="s">
        <v>155</v>
      </c>
      <c r="B4" s="93"/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84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5" t="s">
        <v>85</v>
      </c>
      <c r="D8" s="9"/>
    </row>
    <row r="9" spans="1:4" s="3" customFormat="1" ht="12" customHeight="1" x14ac:dyDescent="0.25">
      <c r="A9" s="12" t="s">
        <v>1</v>
      </c>
      <c r="B9" s="13" t="s">
        <v>10</v>
      </c>
      <c r="C9" s="147" t="s">
        <v>153</v>
      </c>
      <c r="D9" s="148"/>
    </row>
    <row r="10" spans="1:4" s="3" customFormat="1" ht="24" customHeight="1" x14ac:dyDescent="0.25">
      <c r="A10" s="12" t="s">
        <v>2</v>
      </c>
      <c r="B10" s="14" t="s">
        <v>11</v>
      </c>
      <c r="C10" s="140" t="s">
        <v>86</v>
      </c>
      <c r="D10" s="134"/>
    </row>
    <row r="11" spans="1:4" s="3" customFormat="1" ht="15" customHeight="1" x14ac:dyDescent="0.25">
      <c r="A11" s="12" t="s">
        <v>3</v>
      </c>
      <c r="B11" s="13" t="s">
        <v>12</v>
      </c>
      <c r="C11" s="147" t="s">
        <v>13</v>
      </c>
      <c r="D11" s="148"/>
    </row>
    <row r="12" spans="1:4" s="3" customFormat="1" ht="16.5" customHeight="1" x14ac:dyDescent="0.25">
      <c r="A12" s="135">
        <v>5</v>
      </c>
      <c r="B12" s="135" t="s">
        <v>87</v>
      </c>
      <c r="C12" s="51" t="s">
        <v>88</v>
      </c>
      <c r="D12" s="52" t="s">
        <v>89</v>
      </c>
    </row>
    <row r="13" spans="1:4" s="3" customFormat="1" ht="14.25" customHeight="1" x14ac:dyDescent="0.25">
      <c r="A13" s="135"/>
      <c r="B13" s="135"/>
      <c r="C13" s="51" t="s">
        <v>90</v>
      </c>
      <c r="D13" s="52" t="s">
        <v>91</v>
      </c>
    </row>
    <row r="14" spans="1:4" s="3" customFormat="1" x14ac:dyDescent="0.25">
      <c r="A14" s="135"/>
      <c r="B14" s="135"/>
      <c r="C14" s="51" t="s">
        <v>92</v>
      </c>
      <c r="D14" s="52" t="s">
        <v>93</v>
      </c>
    </row>
    <row r="15" spans="1:4" s="3" customFormat="1" ht="16.5" customHeight="1" x14ac:dyDescent="0.25">
      <c r="A15" s="135"/>
      <c r="B15" s="135"/>
      <c r="C15" s="51" t="s">
        <v>94</v>
      </c>
      <c r="D15" s="52" t="s">
        <v>96</v>
      </c>
    </row>
    <row r="16" spans="1:4" s="3" customFormat="1" ht="16.5" customHeight="1" x14ac:dyDescent="0.25">
      <c r="A16" s="135"/>
      <c r="B16" s="135"/>
      <c r="C16" s="51" t="s">
        <v>95</v>
      </c>
      <c r="D16" s="52" t="s">
        <v>89</v>
      </c>
    </row>
    <row r="17" spans="1:4" s="5" customFormat="1" ht="15.75" customHeight="1" x14ac:dyDescent="0.25">
      <c r="A17" s="135"/>
      <c r="B17" s="135"/>
      <c r="C17" s="51" t="s">
        <v>97</v>
      </c>
      <c r="D17" s="52" t="s">
        <v>98</v>
      </c>
    </row>
    <row r="18" spans="1:4" s="5" customFormat="1" ht="15.75" customHeight="1" x14ac:dyDescent="0.25">
      <c r="A18" s="135"/>
      <c r="B18" s="135"/>
      <c r="C18" s="53" t="s">
        <v>99</v>
      </c>
      <c r="D18" s="52" t="s">
        <v>100</v>
      </c>
    </row>
    <row r="19" spans="1:4" ht="21.75" customHeight="1" x14ac:dyDescent="0.25">
      <c r="A19" s="12" t="s">
        <v>4</v>
      </c>
      <c r="B19" s="13" t="s">
        <v>14</v>
      </c>
      <c r="C19" s="136" t="s">
        <v>80</v>
      </c>
      <c r="D19" s="137"/>
    </row>
    <row r="20" spans="1:4" s="5" customFormat="1" ht="16.5" customHeight="1" x14ac:dyDescent="0.25">
      <c r="A20" s="12" t="s">
        <v>5</v>
      </c>
      <c r="B20" s="13" t="s">
        <v>15</v>
      </c>
      <c r="C20" s="138" t="s">
        <v>54</v>
      </c>
      <c r="D20" s="139"/>
    </row>
    <row r="21" spans="1:4" s="5" customFormat="1" ht="15" customHeight="1" x14ac:dyDescent="0.25">
      <c r="A21" s="12" t="s">
        <v>6</v>
      </c>
      <c r="B21" s="13" t="s">
        <v>16</v>
      </c>
      <c r="C21" s="140" t="s">
        <v>17</v>
      </c>
      <c r="D21" s="141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18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x14ac:dyDescent="0.25">
      <c r="A25" s="6"/>
      <c r="B25" s="17" t="s">
        <v>19</v>
      </c>
      <c r="C25" s="7" t="s">
        <v>20</v>
      </c>
      <c r="D25" s="48" t="s">
        <v>21</v>
      </c>
    </row>
    <row r="26" spans="1:4" ht="27.75" customHeight="1" x14ac:dyDescent="0.25">
      <c r="A26" s="144" t="s">
        <v>24</v>
      </c>
      <c r="B26" s="145"/>
      <c r="C26" s="145"/>
      <c r="D26" s="146"/>
    </row>
    <row r="27" spans="1:4" ht="12" customHeight="1" x14ac:dyDescent="0.25">
      <c r="A27" s="45"/>
      <c r="B27" s="46"/>
      <c r="C27" s="46"/>
      <c r="D27" s="47"/>
    </row>
    <row r="28" spans="1:4" x14ac:dyDescent="0.25">
      <c r="A28" s="7">
        <v>1</v>
      </c>
      <c r="B28" s="6" t="s">
        <v>132</v>
      </c>
      <c r="C28" s="6" t="s">
        <v>22</v>
      </c>
      <c r="D28" s="6" t="s">
        <v>23</v>
      </c>
    </row>
    <row r="29" spans="1:4" ht="14.25" customHeight="1" x14ac:dyDescent="0.25">
      <c r="A29" s="19" t="s">
        <v>25</v>
      </c>
      <c r="B29" s="18"/>
      <c r="C29" s="18"/>
      <c r="D29" s="18"/>
    </row>
    <row r="30" spans="1:4" ht="13.5" customHeight="1" x14ac:dyDescent="0.25">
      <c r="A30" s="7">
        <v>1</v>
      </c>
      <c r="B30" s="6" t="s">
        <v>134</v>
      </c>
      <c r="C30" s="6" t="s">
        <v>81</v>
      </c>
      <c r="D30" s="10" t="s">
        <v>82</v>
      </c>
    </row>
    <row r="31" spans="1:4" x14ac:dyDescent="0.25">
      <c r="A31" s="19" t="s">
        <v>40</v>
      </c>
      <c r="B31" s="18"/>
      <c r="C31" s="18"/>
      <c r="D31" s="18"/>
    </row>
    <row r="32" spans="1:4" x14ac:dyDescent="0.25">
      <c r="A32" s="19" t="s">
        <v>41</v>
      </c>
      <c r="B32" s="18"/>
      <c r="C32" s="18"/>
      <c r="D32" s="18"/>
    </row>
    <row r="33" spans="1:4" x14ac:dyDescent="0.25">
      <c r="A33" s="7">
        <v>1</v>
      </c>
      <c r="B33" s="6" t="s">
        <v>133</v>
      </c>
      <c r="C33" s="6" t="s">
        <v>102</v>
      </c>
      <c r="D33" s="10" t="s">
        <v>26</v>
      </c>
    </row>
    <row r="34" spans="1:4" x14ac:dyDescent="0.25">
      <c r="A34" s="19" t="s">
        <v>27</v>
      </c>
      <c r="B34" s="18"/>
      <c r="C34" s="18"/>
      <c r="D34" s="18"/>
    </row>
    <row r="35" spans="1:4" x14ac:dyDescent="0.25">
      <c r="A35" s="7">
        <v>1</v>
      </c>
      <c r="B35" s="6" t="s">
        <v>28</v>
      </c>
      <c r="C35" s="6" t="s">
        <v>22</v>
      </c>
      <c r="D35" s="6" t="s">
        <v>29</v>
      </c>
    </row>
    <row r="36" spans="1:4" ht="15" customHeight="1" x14ac:dyDescent="0.25">
      <c r="A36" s="19" t="s">
        <v>30</v>
      </c>
      <c r="B36" s="18"/>
      <c r="C36" s="18"/>
      <c r="D36" s="18"/>
    </row>
    <row r="37" spans="1:4" x14ac:dyDescent="0.25">
      <c r="A37" s="7">
        <v>1</v>
      </c>
      <c r="B37" s="6" t="s">
        <v>31</v>
      </c>
      <c r="C37" s="6" t="s">
        <v>22</v>
      </c>
      <c r="D37" s="6" t="s">
        <v>23</v>
      </c>
    </row>
    <row r="38" spans="1:4" x14ac:dyDescent="0.25">
      <c r="A38" s="26"/>
      <c r="B38" s="11"/>
      <c r="C38" s="11"/>
      <c r="D38" s="11"/>
    </row>
    <row r="39" spans="1:4" x14ac:dyDescent="0.25">
      <c r="A39" s="4" t="s">
        <v>48</v>
      </c>
      <c r="B39" s="18"/>
      <c r="C39" s="18"/>
      <c r="D39" s="18"/>
    </row>
    <row r="40" spans="1:4" ht="15" customHeight="1" x14ac:dyDescent="0.25">
      <c r="A40" s="7">
        <v>1</v>
      </c>
      <c r="B40" s="6" t="s">
        <v>32</v>
      </c>
      <c r="C40" s="133">
        <v>1980</v>
      </c>
      <c r="D40" s="132"/>
    </row>
    <row r="41" spans="1:4" x14ac:dyDescent="0.25">
      <c r="A41" s="7">
        <v>2</v>
      </c>
      <c r="B41" s="6" t="s">
        <v>34</v>
      </c>
      <c r="C41" s="133">
        <v>9</v>
      </c>
      <c r="D41" s="132"/>
    </row>
    <row r="42" spans="1:4" x14ac:dyDescent="0.25">
      <c r="A42" s="7">
        <v>3</v>
      </c>
      <c r="B42" s="6" t="s">
        <v>35</v>
      </c>
      <c r="C42" s="133">
        <v>2</v>
      </c>
      <c r="D42" s="132"/>
    </row>
    <row r="43" spans="1:4" ht="15" customHeight="1" x14ac:dyDescent="0.25">
      <c r="A43" s="7">
        <v>4</v>
      </c>
      <c r="B43" s="6" t="s">
        <v>33</v>
      </c>
      <c r="C43" s="133">
        <v>2</v>
      </c>
      <c r="D43" s="132"/>
    </row>
    <row r="44" spans="1:4" x14ac:dyDescent="0.25">
      <c r="A44" s="7">
        <v>5</v>
      </c>
      <c r="B44" s="6" t="s">
        <v>36</v>
      </c>
      <c r="C44" s="133">
        <v>2</v>
      </c>
      <c r="D44" s="132"/>
    </row>
    <row r="45" spans="1:4" x14ac:dyDescent="0.25">
      <c r="A45" s="7">
        <v>6</v>
      </c>
      <c r="B45" s="6" t="s">
        <v>37</v>
      </c>
      <c r="C45" s="133" t="s">
        <v>135</v>
      </c>
      <c r="D45" s="132"/>
    </row>
    <row r="46" spans="1:4" ht="15" customHeight="1" x14ac:dyDescent="0.25">
      <c r="A46" s="7">
        <v>7</v>
      </c>
      <c r="B46" s="6" t="s">
        <v>38</v>
      </c>
      <c r="C46" s="133" t="s">
        <v>136</v>
      </c>
      <c r="D46" s="132"/>
    </row>
    <row r="47" spans="1:4" x14ac:dyDescent="0.25">
      <c r="A47" s="7">
        <v>8</v>
      </c>
      <c r="B47" s="6" t="s">
        <v>39</v>
      </c>
      <c r="C47" s="133" t="s">
        <v>124</v>
      </c>
      <c r="D47" s="132"/>
    </row>
    <row r="48" spans="1:4" x14ac:dyDescent="0.25">
      <c r="A48" s="7">
        <v>9</v>
      </c>
      <c r="B48" s="6" t="s">
        <v>103</v>
      </c>
      <c r="C48" s="133">
        <v>320</v>
      </c>
      <c r="D48" s="134"/>
    </row>
    <row r="49" spans="1:4" x14ac:dyDescent="0.25">
      <c r="A49" s="7">
        <v>10</v>
      </c>
      <c r="B49" s="6" t="s">
        <v>72</v>
      </c>
      <c r="C49" s="131" t="s">
        <v>83</v>
      </c>
      <c r="D49" s="132"/>
    </row>
    <row r="50" spans="1:4" x14ac:dyDescent="0.25">
      <c r="A50" s="4"/>
    </row>
    <row r="51" spans="1:4" x14ac:dyDescent="0.25">
      <c r="A51" s="4"/>
    </row>
    <row r="53" spans="1:4" x14ac:dyDescent="0.25">
      <c r="A53" s="54"/>
      <c r="B53" s="54"/>
      <c r="C53" s="55"/>
      <c r="D53" s="56"/>
    </row>
    <row r="54" spans="1:4" x14ac:dyDescent="0.25">
      <c r="A54" s="54"/>
      <c r="B54" s="54"/>
      <c r="C54" s="55"/>
      <c r="D54" s="56"/>
    </row>
    <row r="55" spans="1:4" x14ac:dyDescent="0.25">
      <c r="A55" s="54"/>
      <c r="B55" s="54"/>
      <c r="C55" s="55"/>
      <c r="D55" s="56"/>
    </row>
    <row r="56" spans="1:4" x14ac:dyDescent="0.25">
      <c r="A56" s="54"/>
      <c r="B56" s="54"/>
      <c r="C56" s="55"/>
      <c r="D56" s="56"/>
    </row>
    <row r="57" spans="1:4" x14ac:dyDescent="0.25">
      <c r="A57" s="54"/>
      <c r="B57" s="54"/>
      <c r="C57" s="57"/>
      <c r="D57" s="56"/>
    </row>
    <row r="58" spans="1:4" x14ac:dyDescent="0.25">
      <c r="A58" s="54"/>
      <c r="B58" s="54"/>
      <c r="C58" s="58"/>
      <c r="D58" s="56"/>
    </row>
  </sheetData>
  <mergeCells count="20">
    <mergeCell ref="B3:D3"/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4"/>
  <sheetViews>
    <sheetView topLeftCell="A69" workbookViewId="0">
      <selection activeCell="A47" sqref="A47:H84"/>
    </sheetView>
  </sheetViews>
  <sheetFormatPr defaultRowHeight="15" x14ac:dyDescent="0.25"/>
  <cols>
    <col min="1" max="1" width="15.85546875" customWidth="1"/>
    <col min="2" max="2" width="13.42578125" style="28" customWidth="1"/>
    <col min="3" max="3" width="8.5703125" style="42" customWidth="1"/>
    <col min="4" max="4" width="8.5703125" customWidth="1"/>
    <col min="5" max="5" width="9" customWidth="1"/>
    <col min="6" max="6" width="10.85546875" customWidth="1"/>
    <col min="7" max="7" width="10" customWidth="1"/>
    <col min="8" max="8" width="11.140625" customWidth="1"/>
  </cols>
  <sheetData>
    <row r="1" spans="1:10" x14ac:dyDescent="0.25">
      <c r="A1" s="4" t="s">
        <v>109</v>
      </c>
      <c r="B1"/>
      <c r="C1" s="33"/>
      <c r="D1" s="33"/>
    </row>
    <row r="2" spans="1:10" ht="13.5" customHeight="1" x14ac:dyDescent="0.25">
      <c r="A2" s="4" t="s">
        <v>138</v>
      </c>
      <c r="B2"/>
      <c r="C2" s="33"/>
      <c r="D2" s="33"/>
    </row>
    <row r="3" spans="1:10" ht="56.25" customHeight="1" x14ac:dyDescent="0.25">
      <c r="A3" s="156" t="s">
        <v>60</v>
      </c>
      <c r="B3" s="162"/>
      <c r="C3" s="105" t="s">
        <v>61</v>
      </c>
      <c r="D3" s="27" t="s">
        <v>62</v>
      </c>
      <c r="E3" s="27" t="s">
        <v>63</v>
      </c>
      <c r="F3" s="27" t="s">
        <v>64</v>
      </c>
      <c r="G3" s="34" t="s">
        <v>65</v>
      </c>
      <c r="H3" s="27" t="s">
        <v>66</v>
      </c>
    </row>
    <row r="4" spans="1:10" ht="25.5" customHeight="1" x14ac:dyDescent="0.25">
      <c r="A4" s="177" t="s">
        <v>139</v>
      </c>
      <c r="B4" s="165"/>
      <c r="C4" s="105"/>
      <c r="D4" s="27">
        <f>D5+D6</f>
        <v>-1557.51</v>
      </c>
      <c r="E4" s="27"/>
      <c r="F4" s="27"/>
      <c r="G4" s="34"/>
      <c r="H4" s="27"/>
    </row>
    <row r="5" spans="1:10" ht="20.25" customHeight="1" x14ac:dyDescent="0.25">
      <c r="A5" s="84" t="s">
        <v>107</v>
      </c>
      <c r="B5" s="85"/>
      <c r="C5" s="105"/>
      <c r="D5" s="27">
        <v>433.5</v>
      </c>
      <c r="E5" s="27"/>
      <c r="F5" s="27"/>
      <c r="G5" s="34"/>
      <c r="H5" s="27"/>
    </row>
    <row r="6" spans="1:10" ht="21" customHeight="1" x14ac:dyDescent="0.25">
      <c r="A6" s="84" t="s">
        <v>108</v>
      </c>
      <c r="B6" s="85"/>
      <c r="C6" s="105"/>
      <c r="D6" s="27">
        <v>-1991.01</v>
      </c>
      <c r="E6" s="27"/>
      <c r="F6" s="27"/>
      <c r="G6" s="34"/>
      <c r="H6" s="27"/>
    </row>
    <row r="7" spans="1:10" ht="19.5" customHeight="1" x14ac:dyDescent="0.25">
      <c r="A7" s="174" t="s">
        <v>127</v>
      </c>
      <c r="B7" s="152"/>
      <c r="C7" s="152"/>
      <c r="D7" s="152"/>
      <c r="E7" s="152"/>
      <c r="F7" s="152"/>
      <c r="G7" s="152"/>
      <c r="H7" s="134"/>
    </row>
    <row r="8" spans="1:10" s="4" customFormat="1" ht="17.25" customHeight="1" x14ac:dyDescent="0.25">
      <c r="A8" s="156" t="s">
        <v>67</v>
      </c>
      <c r="B8" s="162"/>
      <c r="C8" s="39">
        <f>C12+C15+C18+C21+C24+C27</f>
        <v>21.490000000000002</v>
      </c>
      <c r="D8" s="73">
        <v>-737.95</v>
      </c>
      <c r="E8" s="74">
        <f>E12+E15+E18+E21+E24+E27</f>
        <v>1786.6499999999999</v>
      </c>
      <c r="F8" s="74">
        <f>F12+F15+F18+F21+F24+F27</f>
        <v>1667.05</v>
      </c>
      <c r="G8" s="74">
        <f>G12+G15+G18+G21+G24+G27</f>
        <v>1667.05</v>
      </c>
      <c r="H8" s="59">
        <f>F8-E8+D8</f>
        <v>-857.55</v>
      </c>
      <c r="I8" s="106"/>
    </row>
    <row r="9" spans="1:10" x14ac:dyDescent="0.25">
      <c r="A9" s="35" t="s">
        <v>68</v>
      </c>
      <c r="B9" s="36"/>
      <c r="C9" s="40">
        <f>C8-C10</f>
        <v>19.341000000000001</v>
      </c>
      <c r="D9" s="49">
        <f>D8-D10</f>
        <v>-664.15500000000009</v>
      </c>
      <c r="E9" s="49">
        <f>E8-E10</f>
        <v>1607.9849999999999</v>
      </c>
      <c r="F9" s="49">
        <f>F8-F10</f>
        <v>1500.345</v>
      </c>
      <c r="G9" s="49">
        <f>G8-G10</f>
        <v>1500.345</v>
      </c>
      <c r="H9" s="59">
        <f>F9-E9+D9</f>
        <v>-771.79499999999996</v>
      </c>
    </row>
    <row r="10" spans="1:10" x14ac:dyDescent="0.25">
      <c r="A10" s="173" t="s">
        <v>69</v>
      </c>
      <c r="B10" s="152"/>
      <c r="C10" s="40">
        <f>C8*10%</f>
        <v>2.1490000000000005</v>
      </c>
      <c r="D10" s="49">
        <f>D8*10%</f>
        <v>-73.795000000000002</v>
      </c>
      <c r="E10" s="49">
        <f>E8*10%</f>
        <v>178.66499999999999</v>
      </c>
      <c r="F10" s="49">
        <f>F8*10%</f>
        <v>166.70500000000001</v>
      </c>
      <c r="G10" s="49">
        <f>G8*10%</f>
        <v>166.70500000000001</v>
      </c>
      <c r="H10" s="59">
        <f>F10-E10+D10</f>
        <v>-85.754999999999981</v>
      </c>
    </row>
    <row r="11" spans="1:10" ht="12.75" customHeight="1" x14ac:dyDescent="0.25">
      <c r="A11" s="174" t="s">
        <v>70</v>
      </c>
      <c r="B11" s="154"/>
      <c r="C11" s="154"/>
      <c r="D11" s="154"/>
      <c r="E11" s="154"/>
      <c r="F11" s="154"/>
      <c r="G11" s="154"/>
      <c r="H11" s="155"/>
    </row>
    <row r="12" spans="1:10" x14ac:dyDescent="0.25">
      <c r="A12" s="175" t="s">
        <v>50</v>
      </c>
      <c r="B12" s="176"/>
      <c r="C12" s="39">
        <v>5.75</v>
      </c>
      <c r="D12" s="72">
        <v>-214.05</v>
      </c>
      <c r="E12" s="72">
        <v>478.43</v>
      </c>
      <c r="F12" s="72">
        <v>448.53</v>
      </c>
      <c r="G12" s="72">
        <f>F12</f>
        <v>448.53</v>
      </c>
      <c r="H12" s="49">
        <f>F12-E12+D12</f>
        <v>-243.95000000000005</v>
      </c>
      <c r="J12" s="78"/>
    </row>
    <row r="13" spans="1:10" x14ac:dyDescent="0.25">
      <c r="A13" s="35" t="s">
        <v>68</v>
      </c>
      <c r="B13" s="36"/>
      <c r="C13" s="40">
        <f>C12-C14</f>
        <v>5.1749999999999998</v>
      </c>
      <c r="D13" s="49">
        <f>D12-D14</f>
        <v>-192.64500000000001</v>
      </c>
      <c r="E13" s="49">
        <f>E12-E14</f>
        <v>430.58699999999999</v>
      </c>
      <c r="F13" s="49">
        <f>F12-F14</f>
        <v>403.67699999999996</v>
      </c>
      <c r="G13" s="49">
        <f>F13</f>
        <v>403.67699999999996</v>
      </c>
      <c r="H13" s="49">
        <f t="shared" ref="H13:H29" si="0">F13-E13+D13</f>
        <v>-219.55500000000004</v>
      </c>
      <c r="J13" s="78"/>
    </row>
    <row r="14" spans="1:10" x14ac:dyDescent="0.25">
      <c r="A14" s="173" t="s">
        <v>69</v>
      </c>
      <c r="B14" s="152"/>
      <c r="C14" s="40">
        <f>C12*10%</f>
        <v>0.57500000000000007</v>
      </c>
      <c r="D14" s="49">
        <f>D12*10%</f>
        <v>-21.405000000000001</v>
      </c>
      <c r="E14" s="49">
        <f>E12*10%</f>
        <v>47.843000000000004</v>
      </c>
      <c r="F14" s="49">
        <f>F12*10%</f>
        <v>44.853000000000002</v>
      </c>
      <c r="G14" s="49">
        <f>F14</f>
        <v>44.853000000000002</v>
      </c>
      <c r="H14" s="49">
        <f t="shared" si="0"/>
        <v>-24.395000000000003</v>
      </c>
      <c r="J14" s="78"/>
    </row>
    <row r="15" spans="1:10" ht="23.25" customHeight="1" x14ac:dyDescent="0.25">
      <c r="A15" s="175" t="s">
        <v>42</v>
      </c>
      <c r="B15" s="176"/>
      <c r="C15" s="39">
        <v>3.51</v>
      </c>
      <c r="D15" s="72">
        <v>-132.35</v>
      </c>
      <c r="E15" s="72">
        <v>292.07</v>
      </c>
      <c r="F15" s="72">
        <v>278.87</v>
      </c>
      <c r="G15" s="72">
        <f>F15</f>
        <v>278.87</v>
      </c>
      <c r="H15" s="49">
        <f t="shared" si="0"/>
        <v>-145.54999999999998</v>
      </c>
    </row>
    <row r="16" spans="1:10" x14ac:dyDescent="0.25">
      <c r="A16" s="35" t="s">
        <v>68</v>
      </c>
      <c r="B16" s="36"/>
      <c r="C16" s="40">
        <f>C15-C17</f>
        <v>3.1589999999999998</v>
      </c>
      <c r="D16" s="49">
        <f>D15-D17</f>
        <v>-119.11499999999999</v>
      </c>
      <c r="E16" s="49">
        <f>E15-E17</f>
        <v>262.863</v>
      </c>
      <c r="F16" s="49">
        <f>F15-F17</f>
        <v>250.983</v>
      </c>
      <c r="G16" s="49">
        <f>F16</f>
        <v>250.983</v>
      </c>
      <c r="H16" s="49">
        <f t="shared" si="0"/>
        <v>-130.995</v>
      </c>
    </row>
    <row r="17" spans="1:9" ht="15" customHeight="1" x14ac:dyDescent="0.25">
      <c r="A17" s="173" t="s">
        <v>69</v>
      </c>
      <c r="B17" s="152"/>
      <c r="C17" s="40">
        <f>C15*10%</f>
        <v>0.35099999999999998</v>
      </c>
      <c r="D17" s="49">
        <f>D15*10%</f>
        <v>-13.234999999999999</v>
      </c>
      <c r="E17" s="49">
        <f>E15*10%</f>
        <v>29.207000000000001</v>
      </c>
      <c r="F17" s="49">
        <f>F15*10%</f>
        <v>27.887</v>
      </c>
      <c r="G17" s="49">
        <f t="shared" ref="G17:G29" si="1">F17</f>
        <v>27.887</v>
      </c>
      <c r="H17" s="49">
        <f t="shared" si="0"/>
        <v>-14.555</v>
      </c>
    </row>
    <row r="18" spans="1:9" ht="14.25" customHeight="1" x14ac:dyDescent="0.25">
      <c r="A18" s="175" t="s">
        <v>51</v>
      </c>
      <c r="B18" s="176"/>
      <c r="C18" s="38">
        <v>2.41</v>
      </c>
      <c r="D18" s="72">
        <v>-91.46</v>
      </c>
      <c r="E18" s="72">
        <v>200.54</v>
      </c>
      <c r="F18" s="72">
        <v>188.04</v>
      </c>
      <c r="G18" s="49">
        <f t="shared" si="1"/>
        <v>188.04</v>
      </c>
      <c r="H18" s="49">
        <f t="shared" si="0"/>
        <v>-103.96</v>
      </c>
    </row>
    <row r="19" spans="1:9" ht="13.5" customHeight="1" x14ac:dyDescent="0.25">
      <c r="A19" s="35" t="s">
        <v>68</v>
      </c>
      <c r="B19" s="36"/>
      <c r="C19" s="40">
        <f>C18-C20</f>
        <v>2.169</v>
      </c>
      <c r="D19" s="49">
        <f>D18-D20</f>
        <v>-82.313999999999993</v>
      </c>
      <c r="E19" s="49">
        <f>E18-E20</f>
        <v>180.48599999999999</v>
      </c>
      <c r="F19" s="49">
        <f>F18-F20</f>
        <v>169.23599999999999</v>
      </c>
      <c r="G19" s="49">
        <f t="shared" si="1"/>
        <v>169.23599999999999</v>
      </c>
      <c r="H19" s="49">
        <f t="shared" si="0"/>
        <v>-93.563999999999993</v>
      </c>
    </row>
    <row r="20" spans="1:9" ht="12.75" customHeight="1" x14ac:dyDescent="0.25">
      <c r="A20" s="173" t="s">
        <v>69</v>
      </c>
      <c r="B20" s="152"/>
      <c r="C20" s="40">
        <f>C18*10%</f>
        <v>0.24100000000000002</v>
      </c>
      <c r="D20" s="49">
        <f>D18*10%</f>
        <v>-9.145999999999999</v>
      </c>
      <c r="E20" s="49">
        <f>E18*10%</f>
        <v>20.054000000000002</v>
      </c>
      <c r="F20" s="49">
        <f>F18*10%</f>
        <v>18.803999999999998</v>
      </c>
      <c r="G20" s="49">
        <f t="shared" si="1"/>
        <v>18.803999999999998</v>
      </c>
      <c r="H20" s="49">
        <f t="shared" si="0"/>
        <v>-10.396000000000003</v>
      </c>
    </row>
    <row r="21" spans="1:9" x14ac:dyDescent="0.25">
      <c r="A21" s="175" t="s">
        <v>52</v>
      </c>
      <c r="B21" s="176"/>
      <c r="C21" s="41">
        <v>1.1299999999999999</v>
      </c>
      <c r="D21" s="49">
        <v>-42.77</v>
      </c>
      <c r="E21" s="49">
        <v>94.02</v>
      </c>
      <c r="F21" s="49">
        <v>88.14</v>
      </c>
      <c r="G21" s="49">
        <f t="shared" si="1"/>
        <v>88.14</v>
      </c>
      <c r="H21" s="49">
        <f t="shared" si="0"/>
        <v>-48.65</v>
      </c>
    </row>
    <row r="22" spans="1:9" ht="14.25" customHeight="1" x14ac:dyDescent="0.25">
      <c r="A22" s="35" t="s">
        <v>68</v>
      </c>
      <c r="B22" s="36"/>
      <c r="C22" s="40">
        <f>C21-C23</f>
        <v>1.0169999999999999</v>
      </c>
      <c r="D22" s="49">
        <f>D21-D23</f>
        <v>-38.493000000000002</v>
      </c>
      <c r="E22" s="49">
        <f>E21-E23</f>
        <v>84.617999999999995</v>
      </c>
      <c r="F22" s="49">
        <f>F21-F23</f>
        <v>79.325999999999993</v>
      </c>
      <c r="G22" s="49">
        <f t="shared" si="1"/>
        <v>79.325999999999993</v>
      </c>
      <c r="H22" s="49">
        <f t="shared" si="0"/>
        <v>-43.785000000000004</v>
      </c>
    </row>
    <row r="23" spans="1:9" ht="14.25" customHeight="1" x14ac:dyDescent="0.25">
      <c r="A23" s="173" t="s">
        <v>69</v>
      </c>
      <c r="B23" s="152"/>
      <c r="C23" s="40">
        <f>C21*10%</f>
        <v>0.11299999999999999</v>
      </c>
      <c r="D23" s="49">
        <f>D21*10%</f>
        <v>-4.2770000000000001</v>
      </c>
      <c r="E23" s="49">
        <f>E21*10%</f>
        <v>9.4019999999999992</v>
      </c>
      <c r="F23" s="49">
        <f>F21*10%</f>
        <v>8.8140000000000001</v>
      </c>
      <c r="G23" s="49">
        <f t="shared" si="1"/>
        <v>8.8140000000000001</v>
      </c>
      <c r="H23" s="49">
        <f t="shared" si="0"/>
        <v>-4.8649999999999993</v>
      </c>
    </row>
    <row r="24" spans="1:9" ht="14.25" customHeight="1" x14ac:dyDescent="0.25">
      <c r="A24" s="10" t="s">
        <v>43</v>
      </c>
      <c r="B24" s="37"/>
      <c r="C24" s="41">
        <v>4.43</v>
      </c>
      <c r="D24" s="49">
        <v>-143.26</v>
      </c>
      <c r="E24" s="49">
        <f>357.33+3.05+0.76+7.5</f>
        <v>368.64</v>
      </c>
      <c r="F24" s="49">
        <f>327.95+3.15+0.79+6.9</f>
        <v>338.78999999999996</v>
      </c>
      <c r="G24" s="49">
        <f t="shared" si="1"/>
        <v>338.78999999999996</v>
      </c>
      <c r="H24" s="49">
        <f t="shared" si="0"/>
        <v>-173.11</v>
      </c>
    </row>
    <row r="25" spans="1:9" ht="14.25" customHeight="1" x14ac:dyDescent="0.25">
      <c r="A25" s="35" t="s">
        <v>68</v>
      </c>
      <c r="B25" s="36"/>
      <c r="C25" s="40">
        <f>C24-C26</f>
        <v>3.9869999999999997</v>
      </c>
      <c r="D25" s="49">
        <f>D24-D26</f>
        <v>-128.934</v>
      </c>
      <c r="E25" s="49">
        <f>E24-E26</f>
        <v>331.77600000000001</v>
      </c>
      <c r="F25" s="49">
        <f>F24-F26</f>
        <v>304.91099999999994</v>
      </c>
      <c r="G25" s="49">
        <f t="shared" si="1"/>
        <v>304.91099999999994</v>
      </c>
      <c r="H25" s="49">
        <f t="shared" si="0"/>
        <v>-155.79900000000006</v>
      </c>
    </row>
    <row r="26" spans="1:9" x14ac:dyDescent="0.25">
      <c r="A26" s="173" t="s">
        <v>69</v>
      </c>
      <c r="B26" s="152"/>
      <c r="C26" s="40">
        <f>C24*10%</f>
        <v>0.443</v>
      </c>
      <c r="D26" s="49">
        <f>D24*10%</f>
        <v>-14.326000000000001</v>
      </c>
      <c r="E26" s="49">
        <f>E24*10%</f>
        <v>36.863999999999997</v>
      </c>
      <c r="F26" s="49">
        <f>F24*10%</f>
        <v>33.878999999999998</v>
      </c>
      <c r="G26" s="49">
        <f t="shared" si="1"/>
        <v>33.878999999999998</v>
      </c>
      <c r="H26" s="49">
        <f t="shared" si="0"/>
        <v>-17.311</v>
      </c>
    </row>
    <row r="27" spans="1:9" x14ac:dyDescent="0.25">
      <c r="A27" s="178" t="s">
        <v>44</v>
      </c>
      <c r="B27" s="179"/>
      <c r="C27" s="123">
        <v>4.26</v>
      </c>
      <c r="D27" s="122">
        <v>-114.06</v>
      </c>
      <c r="E27" s="122">
        <v>352.95</v>
      </c>
      <c r="F27" s="122">
        <v>324.68</v>
      </c>
      <c r="G27" s="49">
        <f t="shared" si="1"/>
        <v>324.68</v>
      </c>
      <c r="H27" s="49">
        <f t="shared" si="0"/>
        <v>-142.32999999999998</v>
      </c>
    </row>
    <row r="28" spans="1:9" x14ac:dyDescent="0.25">
      <c r="A28" s="35" t="s">
        <v>68</v>
      </c>
      <c r="B28" s="36"/>
      <c r="C28" s="40">
        <f>C27-C29</f>
        <v>3.8339999999999996</v>
      </c>
      <c r="D28" s="49">
        <f>D27-D29</f>
        <v>-102.654</v>
      </c>
      <c r="E28" s="49">
        <f>E27-E29</f>
        <v>317.65499999999997</v>
      </c>
      <c r="F28" s="49">
        <f>F27-F29</f>
        <v>292.21199999999999</v>
      </c>
      <c r="G28" s="49">
        <f t="shared" si="1"/>
        <v>292.21199999999999</v>
      </c>
      <c r="H28" s="49">
        <f t="shared" si="0"/>
        <v>-128.09699999999998</v>
      </c>
    </row>
    <row r="29" spans="1:9" x14ac:dyDescent="0.25">
      <c r="A29" s="173" t="s">
        <v>69</v>
      </c>
      <c r="B29" s="152"/>
      <c r="C29" s="40">
        <f>C27*10%</f>
        <v>0.42599999999999999</v>
      </c>
      <c r="D29" s="49">
        <f>D27*10%</f>
        <v>-11.406000000000001</v>
      </c>
      <c r="E29" s="49">
        <f>E27*10%</f>
        <v>35.295000000000002</v>
      </c>
      <c r="F29" s="49">
        <f>F27*10%</f>
        <v>32.468000000000004</v>
      </c>
      <c r="G29" s="49">
        <f t="shared" si="1"/>
        <v>32.468000000000004</v>
      </c>
      <c r="H29" s="49">
        <f t="shared" si="0"/>
        <v>-14.232999999999999</v>
      </c>
    </row>
    <row r="30" spans="1:9" s="3" customFormat="1" ht="9.75" customHeight="1" x14ac:dyDescent="0.25">
      <c r="A30" s="83"/>
      <c r="B30" s="94"/>
      <c r="C30" s="95"/>
      <c r="D30" s="96"/>
      <c r="E30" s="97"/>
      <c r="F30" s="97"/>
      <c r="G30" s="35"/>
      <c r="H30" s="98"/>
    </row>
    <row r="31" spans="1:9" s="4" customFormat="1" ht="15" customHeight="1" x14ac:dyDescent="0.25">
      <c r="A31" s="156" t="s">
        <v>45</v>
      </c>
      <c r="B31" s="162"/>
      <c r="C31" s="41">
        <v>7.93</v>
      </c>
      <c r="D31" s="60">
        <v>-1148.4000000000001</v>
      </c>
      <c r="E31" s="59">
        <f>447.67+166.44+45.76</f>
        <v>659.87</v>
      </c>
      <c r="F31" s="59">
        <f>419.77+153.87+42.9</f>
        <v>616.54</v>
      </c>
      <c r="G31" s="61">
        <f xml:space="preserve"> G32+G33</f>
        <v>1063.4939999999999</v>
      </c>
      <c r="H31" s="59">
        <f>F31-E31-G31+D31+F31</f>
        <v>-1638.6840000000002</v>
      </c>
      <c r="I31" s="106"/>
    </row>
    <row r="32" spans="1:9" s="4" customFormat="1" ht="15" customHeight="1" x14ac:dyDescent="0.25">
      <c r="A32" s="75" t="s">
        <v>71</v>
      </c>
      <c r="B32" s="76"/>
      <c r="C32" s="41">
        <f>C31-C33</f>
        <v>7.1369999999999996</v>
      </c>
      <c r="D32" s="60">
        <v>-1123.33</v>
      </c>
      <c r="E32" s="49">
        <f>E31-E33</f>
        <v>593.88300000000004</v>
      </c>
      <c r="F32" s="49">
        <f>F31-F33</f>
        <v>554.88599999999997</v>
      </c>
      <c r="G32" s="77">
        <f>G63</f>
        <v>1001.8399999999999</v>
      </c>
      <c r="H32" s="59">
        <f t="shared" ref="H32:H33" si="2">F32-E32-G32+D32+F32</f>
        <v>-1609.2809999999999</v>
      </c>
    </row>
    <row r="33" spans="1:8" ht="12.75" customHeight="1" x14ac:dyDescent="0.25">
      <c r="A33" s="173" t="s">
        <v>69</v>
      </c>
      <c r="B33" s="152"/>
      <c r="C33" s="40">
        <f>C31*10%</f>
        <v>0.79300000000000004</v>
      </c>
      <c r="D33" s="7">
        <v>-25.07</v>
      </c>
      <c r="E33" s="49">
        <f>E31*10%</f>
        <v>65.987000000000009</v>
      </c>
      <c r="F33" s="49">
        <f>F31*10%</f>
        <v>61.653999999999996</v>
      </c>
      <c r="G33" s="49">
        <f>F33</f>
        <v>61.653999999999996</v>
      </c>
      <c r="H33" s="59">
        <f t="shared" si="2"/>
        <v>-29.40300000000002</v>
      </c>
    </row>
    <row r="34" spans="1:8" ht="8.25" customHeight="1" x14ac:dyDescent="0.25">
      <c r="A34" s="120"/>
      <c r="B34" s="119"/>
      <c r="C34" s="40"/>
      <c r="D34" s="7"/>
      <c r="E34" s="49"/>
      <c r="F34" s="49"/>
      <c r="G34" s="118"/>
      <c r="H34" s="59"/>
    </row>
    <row r="35" spans="1:8" ht="12.75" customHeight="1" x14ac:dyDescent="0.25">
      <c r="A35" s="168" t="s">
        <v>118</v>
      </c>
      <c r="B35" s="169"/>
      <c r="C35" s="41"/>
      <c r="D35" s="60">
        <v>-104.66</v>
      </c>
      <c r="E35" s="59">
        <f>E37+E38+E39+E40</f>
        <v>237.4</v>
      </c>
      <c r="F35" s="59">
        <f>F37+F38+F39+F40</f>
        <v>223.60000000000002</v>
      </c>
      <c r="G35" s="59">
        <f>G37+G38+G39+G40</f>
        <v>223.60000000000002</v>
      </c>
      <c r="H35" s="59">
        <f>F35-E35-G35+D35+F35</f>
        <v>-118.45999999999998</v>
      </c>
    </row>
    <row r="36" spans="1:8" ht="12.75" customHeight="1" x14ac:dyDescent="0.25">
      <c r="A36" s="35" t="s">
        <v>119</v>
      </c>
      <c r="B36" s="121"/>
      <c r="C36" s="40"/>
      <c r="D36" s="7"/>
      <c r="E36" s="49"/>
      <c r="F36" s="49"/>
      <c r="G36" s="118"/>
      <c r="H36" s="59"/>
    </row>
    <row r="37" spans="1:8" ht="12.75" customHeight="1" x14ac:dyDescent="0.25">
      <c r="A37" s="180" t="s">
        <v>120</v>
      </c>
      <c r="B37" s="181"/>
      <c r="C37" s="40"/>
      <c r="D37" s="7">
        <v>-4.82</v>
      </c>
      <c r="E37" s="49">
        <v>9.17</v>
      </c>
      <c r="F37" s="49">
        <v>8.6300000000000008</v>
      </c>
      <c r="G37" s="49">
        <f>F37</f>
        <v>8.6300000000000008</v>
      </c>
      <c r="H37" s="59">
        <f>F37-E37-G37+D37+F37</f>
        <v>-5.3599999999999994</v>
      </c>
    </row>
    <row r="38" spans="1:8" ht="12.75" customHeight="1" x14ac:dyDescent="0.25">
      <c r="A38" s="180" t="s">
        <v>122</v>
      </c>
      <c r="B38" s="181"/>
      <c r="C38" s="40"/>
      <c r="D38" s="7">
        <v>-28.3</v>
      </c>
      <c r="E38" s="49">
        <v>47.26</v>
      </c>
      <c r="F38" s="49">
        <v>44.45</v>
      </c>
      <c r="G38" s="49">
        <f t="shared" ref="G38:G40" si="3">F38</f>
        <v>44.45</v>
      </c>
      <c r="H38" s="59">
        <f t="shared" ref="H38:H40" si="4">F38-E38-G38+D38+F38</f>
        <v>-31.11</v>
      </c>
    </row>
    <row r="39" spans="1:8" ht="12.75" customHeight="1" x14ac:dyDescent="0.25">
      <c r="A39" s="180" t="s">
        <v>123</v>
      </c>
      <c r="B39" s="181"/>
      <c r="C39" s="40"/>
      <c r="D39" s="7">
        <v>-68.42</v>
      </c>
      <c r="E39" s="49">
        <v>171.67</v>
      </c>
      <c r="F39" s="49">
        <v>161.93</v>
      </c>
      <c r="G39" s="49">
        <f t="shared" si="3"/>
        <v>161.93</v>
      </c>
      <c r="H39" s="59">
        <f t="shared" si="4"/>
        <v>-78.159999999999968</v>
      </c>
    </row>
    <row r="40" spans="1:8" ht="12.75" customHeight="1" x14ac:dyDescent="0.25">
      <c r="A40" s="180" t="s">
        <v>121</v>
      </c>
      <c r="B40" s="181"/>
      <c r="C40" s="40"/>
      <c r="D40" s="7">
        <v>-3.12</v>
      </c>
      <c r="E40" s="49">
        <v>9.3000000000000007</v>
      </c>
      <c r="F40" s="49">
        <v>8.59</v>
      </c>
      <c r="G40" s="49">
        <f t="shared" si="3"/>
        <v>8.59</v>
      </c>
      <c r="H40" s="59">
        <f t="shared" si="4"/>
        <v>-3.8300000000000018</v>
      </c>
    </row>
    <row r="41" spans="1:8" s="4" customFormat="1" ht="12.75" customHeight="1" x14ac:dyDescent="0.25">
      <c r="A41" s="86" t="s">
        <v>104</v>
      </c>
      <c r="B41" s="99"/>
      <c r="C41" s="39"/>
      <c r="D41" s="73"/>
      <c r="E41" s="74">
        <f>E8+E31+E35</f>
        <v>2683.92</v>
      </c>
      <c r="F41" s="74">
        <f>F8+F31+F35</f>
        <v>2507.19</v>
      </c>
      <c r="G41" s="74">
        <f>G8+G31+G35</f>
        <v>2954.1439999999998</v>
      </c>
      <c r="H41" s="74"/>
    </row>
    <row r="42" spans="1:8" s="4" customFormat="1" ht="17.25" customHeight="1" x14ac:dyDescent="0.25">
      <c r="A42" s="86" t="s">
        <v>113</v>
      </c>
      <c r="B42" s="99"/>
      <c r="C42" s="39"/>
      <c r="D42" s="73"/>
      <c r="E42" s="74"/>
      <c r="F42" s="74"/>
      <c r="G42" s="100"/>
      <c r="H42" s="74"/>
    </row>
    <row r="43" spans="1:8" ht="31.5" customHeight="1" x14ac:dyDescent="0.25">
      <c r="A43" s="166" t="s">
        <v>114</v>
      </c>
      <c r="B43" s="167"/>
      <c r="C43" s="41"/>
      <c r="D43" s="60">
        <v>384.94</v>
      </c>
      <c r="E43" s="59">
        <v>94.11</v>
      </c>
      <c r="F43" s="59">
        <v>15.68</v>
      </c>
      <c r="G43" s="61">
        <f>G45+G44</f>
        <v>2.67</v>
      </c>
      <c r="H43" s="59">
        <f t="shared" ref="H43:H48" si="5">F43-E43-G43+D43+F43</f>
        <v>319.52</v>
      </c>
    </row>
    <row r="44" spans="1:8" x14ac:dyDescent="0.25">
      <c r="A44" s="129" t="s">
        <v>71</v>
      </c>
      <c r="B44" s="130"/>
      <c r="C44" s="87"/>
      <c r="D44" s="88">
        <v>384.94</v>
      </c>
      <c r="E44" s="89">
        <f>E43-E45</f>
        <v>78.11</v>
      </c>
      <c r="F44" s="89">
        <f>F43-F45</f>
        <v>13.01</v>
      </c>
      <c r="G44" s="90">
        <v>0</v>
      </c>
      <c r="H44" s="59">
        <f t="shared" si="5"/>
        <v>332.85</v>
      </c>
    </row>
    <row r="45" spans="1:8" x14ac:dyDescent="0.25">
      <c r="A45" s="178" t="s">
        <v>53</v>
      </c>
      <c r="B45" s="179"/>
      <c r="C45" s="124"/>
      <c r="D45" s="125">
        <v>0</v>
      </c>
      <c r="E45" s="126">
        <v>16</v>
      </c>
      <c r="F45" s="126">
        <v>2.67</v>
      </c>
      <c r="G45" s="128">
        <f>F45</f>
        <v>2.67</v>
      </c>
      <c r="H45" s="59">
        <f t="shared" si="5"/>
        <v>-13.33</v>
      </c>
    </row>
    <row r="46" spans="1:8" ht="25.5" customHeight="1" x14ac:dyDescent="0.25">
      <c r="A46" s="166" t="s">
        <v>116</v>
      </c>
      <c r="B46" s="165"/>
      <c r="C46" s="41">
        <v>150</v>
      </c>
      <c r="D46" s="60">
        <v>3.74</v>
      </c>
      <c r="E46" s="59">
        <v>0</v>
      </c>
      <c r="F46" s="59">
        <v>0</v>
      </c>
      <c r="G46" s="61">
        <v>0</v>
      </c>
      <c r="H46" s="59">
        <f t="shared" si="5"/>
        <v>3.74</v>
      </c>
    </row>
    <row r="47" spans="1:8" ht="15.75" customHeight="1" x14ac:dyDescent="0.25">
      <c r="A47" s="166" t="s">
        <v>129</v>
      </c>
      <c r="B47" s="165"/>
      <c r="C47" s="40">
        <v>1500</v>
      </c>
      <c r="D47" s="60">
        <v>44.82</v>
      </c>
      <c r="E47" s="59">
        <v>18</v>
      </c>
      <c r="F47" s="59">
        <v>18</v>
      </c>
      <c r="G47" s="61">
        <f>G48</f>
        <v>3.06</v>
      </c>
      <c r="H47" s="59">
        <f t="shared" si="5"/>
        <v>59.76</v>
      </c>
    </row>
    <row r="48" spans="1:8" ht="15.75" customHeight="1" x14ac:dyDescent="0.25">
      <c r="A48" s="170" t="s">
        <v>117</v>
      </c>
      <c r="B48" s="165"/>
      <c r="C48" s="114">
        <v>255</v>
      </c>
      <c r="D48" s="115">
        <v>0</v>
      </c>
      <c r="E48" s="116">
        <v>3.06</v>
      </c>
      <c r="F48" s="127">
        <v>3.06</v>
      </c>
      <c r="G48" s="113">
        <f>F48</f>
        <v>3.06</v>
      </c>
      <c r="H48" s="59">
        <f t="shared" si="5"/>
        <v>0</v>
      </c>
    </row>
    <row r="49" spans="1:11" ht="17.25" customHeight="1" x14ac:dyDescent="0.25">
      <c r="A49" s="156" t="s">
        <v>112</v>
      </c>
      <c r="B49" s="157"/>
      <c r="C49" s="95"/>
      <c r="D49" s="98"/>
      <c r="E49" s="74">
        <f>E43+E46+E47</f>
        <v>112.11</v>
      </c>
      <c r="F49" s="74">
        <f t="shared" ref="F49:G49" si="6">F43+F46+F47</f>
        <v>33.68</v>
      </c>
      <c r="G49" s="74">
        <f t="shared" si="6"/>
        <v>5.73</v>
      </c>
      <c r="H49" s="98"/>
    </row>
    <row r="50" spans="1:11" ht="15.75" customHeight="1" x14ac:dyDescent="0.25">
      <c r="A50" s="168" t="s">
        <v>105</v>
      </c>
      <c r="B50" s="169"/>
      <c r="C50" s="7"/>
      <c r="D50" s="7"/>
      <c r="E50" s="74">
        <f>E41+E49</f>
        <v>2796.03</v>
      </c>
      <c r="F50" s="74">
        <f>F41+F49</f>
        <v>2540.87</v>
      </c>
      <c r="G50" s="74">
        <f>G41+G49</f>
        <v>2959.8739999999998</v>
      </c>
      <c r="H50" s="7"/>
      <c r="J50" s="33"/>
    </row>
    <row r="51" spans="1:11" ht="23.25" customHeight="1" x14ac:dyDescent="0.25">
      <c r="A51" s="171" t="s">
        <v>106</v>
      </c>
      <c r="B51" s="172"/>
      <c r="C51" s="96"/>
      <c r="D51" s="96">
        <f>D4</f>
        <v>-1557.51</v>
      </c>
      <c r="E51" s="73"/>
      <c r="F51" s="73"/>
      <c r="G51" s="96"/>
      <c r="H51" s="72">
        <f>F50-E50+D51+F50-G50</f>
        <v>-2231.674</v>
      </c>
      <c r="I51" s="78"/>
    </row>
    <row r="52" spans="1:11" ht="21" customHeight="1" x14ac:dyDescent="0.25">
      <c r="A52" s="171" t="s">
        <v>128</v>
      </c>
      <c r="B52" s="171"/>
      <c r="C52" s="109"/>
      <c r="D52" s="109"/>
      <c r="E52" s="74"/>
      <c r="F52" s="39"/>
      <c r="G52" s="39"/>
      <c r="H52" s="74">
        <f>H53+H54</f>
        <v>-2231.6740000000004</v>
      </c>
      <c r="J52" s="78"/>
      <c r="K52" s="78"/>
    </row>
    <row r="53" spans="1:11" ht="21.75" customHeight="1" x14ac:dyDescent="0.25">
      <c r="A53" s="110" t="s">
        <v>107</v>
      </c>
      <c r="B53" s="110"/>
      <c r="C53" s="109"/>
      <c r="D53" s="109"/>
      <c r="E53" s="74"/>
      <c r="F53" s="39"/>
      <c r="G53" s="39"/>
      <c r="H53" s="74">
        <f>H43+H46+H47</f>
        <v>383.02</v>
      </c>
      <c r="J53" s="78"/>
    </row>
    <row r="54" spans="1:11" ht="21.75" customHeight="1" x14ac:dyDescent="0.25">
      <c r="A54" s="111" t="s">
        <v>108</v>
      </c>
      <c r="B54" s="112"/>
      <c r="C54" s="109"/>
      <c r="D54" s="109"/>
      <c r="E54" s="74"/>
      <c r="F54" s="39"/>
      <c r="G54" s="39"/>
      <c r="H54" s="74">
        <f>H8+H35+H31</f>
        <v>-2614.6940000000004</v>
      </c>
      <c r="J54" s="78"/>
    </row>
    <row r="55" spans="1:11" ht="14.25" customHeight="1" x14ac:dyDescent="0.25">
      <c r="A55" s="101"/>
      <c r="B55" s="101"/>
      <c r="C55" s="102"/>
      <c r="D55" s="103"/>
      <c r="E55" s="104"/>
      <c r="F55" s="104"/>
      <c r="G55" s="103"/>
      <c r="H55" s="103"/>
    </row>
    <row r="56" spans="1:11" ht="25.5" customHeight="1" x14ac:dyDescent="0.25">
      <c r="A56" s="158"/>
      <c r="B56" s="159"/>
      <c r="C56" s="159"/>
      <c r="D56" s="159"/>
      <c r="E56" s="159"/>
      <c r="F56" s="159"/>
      <c r="G56" s="159"/>
      <c r="H56" s="159"/>
    </row>
    <row r="57" spans="1:11" ht="21.75" customHeight="1" x14ac:dyDescent="0.25">
      <c r="A57" s="20" t="s">
        <v>140</v>
      </c>
      <c r="D57" s="22"/>
      <c r="E57" s="22"/>
      <c r="F57" s="22"/>
      <c r="G57" s="22"/>
    </row>
    <row r="58" spans="1:11" x14ac:dyDescent="0.25">
      <c r="A58" s="151" t="s">
        <v>55</v>
      </c>
      <c r="B58" s="152"/>
      <c r="C58" s="152"/>
      <c r="D58" s="134"/>
      <c r="E58" s="29" t="s">
        <v>56</v>
      </c>
      <c r="F58" s="29" t="s">
        <v>57</v>
      </c>
      <c r="G58" s="29" t="s">
        <v>110</v>
      </c>
      <c r="H58" s="117" t="s">
        <v>115</v>
      </c>
    </row>
    <row r="59" spans="1:11" ht="15.75" customHeight="1" x14ac:dyDescent="0.25">
      <c r="A59" s="163" t="s">
        <v>141</v>
      </c>
      <c r="B59" s="164"/>
      <c r="C59" s="164"/>
      <c r="D59" s="165"/>
      <c r="E59" s="30">
        <v>43498</v>
      </c>
      <c r="F59" s="29" t="s">
        <v>142</v>
      </c>
      <c r="G59" s="50">
        <v>10.039999999999999</v>
      </c>
      <c r="H59" s="6" t="s">
        <v>143</v>
      </c>
      <c r="J59" s="70"/>
    </row>
    <row r="60" spans="1:11" ht="15.75" customHeight="1" x14ac:dyDescent="0.25">
      <c r="A60" s="163" t="s">
        <v>144</v>
      </c>
      <c r="B60" s="164"/>
      <c r="C60" s="164"/>
      <c r="D60" s="165"/>
      <c r="E60" s="30">
        <v>43653</v>
      </c>
      <c r="F60" s="29" t="s">
        <v>145</v>
      </c>
      <c r="G60" s="50">
        <v>2.82</v>
      </c>
      <c r="H60" s="6" t="s">
        <v>146</v>
      </c>
      <c r="J60" s="70"/>
    </row>
    <row r="61" spans="1:11" ht="15.75" customHeight="1" x14ac:dyDescent="0.25">
      <c r="A61" s="163" t="s">
        <v>147</v>
      </c>
      <c r="B61" s="164"/>
      <c r="C61" s="164"/>
      <c r="D61" s="165"/>
      <c r="E61" s="30">
        <v>43590</v>
      </c>
      <c r="F61" s="29" t="s">
        <v>148</v>
      </c>
      <c r="G61" s="50">
        <v>987.18</v>
      </c>
      <c r="H61" s="6" t="s">
        <v>126</v>
      </c>
      <c r="J61" s="70"/>
    </row>
    <row r="62" spans="1:11" ht="15.75" customHeight="1" x14ac:dyDescent="0.25">
      <c r="A62" s="163" t="s">
        <v>111</v>
      </c>
      <c r="B62" s="164"/>
      <c r="C62" s="164"/>
      <c r="D62" s="165"/>
      <c r="E62" s="30">
        <v>43556</v>
      </c>
      <c r="F62" s="29">
        <v>2</v>
      </c>
      <c r="G62" s="50">
        <v>1.8</v>
      </c>
      <c r="H62" s="108" t="s">
        <v>125</v>
      </c>
    </row>
    <row r="63" spans="1:11" s="4" customFormat="1" x14ac:dyDescent="0.25">
      <c r="A63" s="160" t="s">
        <v>7</v>
      </c>
      <c r="B63" s="161"/>
      <c r="C63" s="161"/>
      <c r="D63" s="162"/>
      <c r="E63" s="62"/>
      <c r="F63" s="63"/>
      <c r="G63" s="64">
        <f>SUM(G59:G62)</f>
        <v>1001.8399999999999</v>
      </c>
      <c r="H63" s="107"/>
      <c r="J63" s="71"/>
    </row>
    <row r="64" spans="1:11" s="4" customFormat="1" x14ac:dyDescent="0.25">
      <c r="A64" s="65"/>
      <c r="B64" s="66"/>
      <c r="C64" s="66"/>
      <c r="D64" s="66"/>
      <c r="E64" s="67"/>
      <c r="F64" s="68"/>
      <c r="G64" s="69"/>
    </row>
    <row r="65" spans="1:7" x14ac:dyDescent="0.25">
      <c r="A65" s="20" t="s">
        <v>46</v>
      </c>
      <c r="D65" s="22"/>
      <c r="E65" s="22"/>
      <c r="F65" s="22"/>
      <c r="G65" s="22"/>
    </row>
    <row r="66" spans="1:7" x14ac:dyDescent="0.25">
      <c r="A66" s="20" t="s">
        <v>47</v>
      </c>
      <c r="D66" s="22"/>
      <c r="E66" s="22"/>
      <c r="F66" s="22"/>
      <c r="G66" s="22"/>
    </row>
    <row r="67" spans="1:7" ht="39" customHeight="1" x14ac:dyDescent="0.25">
      <c r="A67" s="151" t="s">
        <v>58</v>
      </c>
      <c r="B67" s="152"/>
      <c r="C67" s="152"/>
      <c r="D67" s="152"/>
      <c r="E67" s="134"/>
      <c r="F67" s="32" t="s">
        <v>57</v>
      </c>
      <c r="G67" s="31" t="s">
        <v>149</v>
      </c>
    </row>
    <row r="68" spans="1:7" x14ac:dyDescent="0.25">
      <c r="A68" s="153" t="s">
        <v>59</v>
      </c>
      <c r="B68" s="154"/>
      <c r="C68" s="154"/>
      <c r="D68" s="154"/>
      <c r="E68" s="155"/>
      <c r="F68" s="29">
        <v>2</v>
      </c>
      <c r="G68" s="29">
        <v>1531.97</v>
      </c>
    </row>
    <row r="69" spans="1:7" x14ac:dyDescent="0.25">
      <c r="A69" s="22"/>
      <c r="D69" s="22"/>
      <c r="E69" s="22"/>
      <c r="F69" s="22"/>
      <c r="G69" s="22"/>
    </row>
    <row r="70" spans="1:7" x14ac:dyDescent="0.25">
      <c r="A70" s="22"/>
      <c r="D70" s="22"/>
      <c r="E70" s="22"/>
      <c r="F70" s="22"/>
      <c r="G70" s="22"/>
    </row>
    <row r="72" spans="1:7" x14ac:dyDescent="0.25">
      <c r="A72" s="20" t="s">
        <v>101</v>
      </c>
      <c r="E72" s="33"/>
      <c r="F72" s="80"/>
      <c r="G72" s="33"/>
    </row>
    <row r="73" spans="1:7" x14ac:dyDescent="0.25">
      <c r="A73" s="20" t="s">
        <v>150</v>
      </c>
      <c r="B73" s="81"/>
      <c r="C73" s="82"/>
      <c r="D73" s="20"/>
      <c r="E73" s="33"/>
      <c r="F73" s="80"/>
      <c r="G73" s="33"/>
    </row>
    <row r="74" spans="1:7" ht="48" customHeight="1" x14ac:dyDescent="0.25">
      <c r="A74" s="149" t="s">
        <v>151</v>
      </c>
      <c r="B74" s="150"/>
      <c r="C74" s="150"/>
      <c r="D74" s="150"/>
      <c r="E74" s="150"/>
      <c r="F74" s="150"/>
      <c r="G74" s="150"/>
    </row>
    <row r="75" spans="1:7" ht="32.25" customHeight="1" x14ac:dyDescent="0.25">
      <c r="A75" s="91"/>
      <c r="B75" s="92"/>
      <c r="C75" s="92"/>
      <c r="D75" s="92"/>
      <c r="E75" s="92"/>
      <c r="F75" s="92"/>
      <c r="G75" s="92"/>
    </row>
    <row r="77" spans="1:7" x14ac:dyDescent="0.25">
      <c r="A77" s="20" t="s">
        <v>73</v>
      </c>
      <c r="B77" s="81"/>
      <c r="C77" s="82"/>
      <c r="D77" s="20"/>
      <c r="E77" s="20" t="s">
        <v>154</v>
      </c>
      <c r="F77" s="20"/>
    </row>
    <row r="78" spans="1:7" x14ac:dyDescent="0.25">
      <c r="A78" s="20" t="s">
        <v>74</v>
      </c>
      <c r="B78" s="81"/>
      <c r="C78" s="82"/>
      <c r="D78" s="20"/>
      <c r="E78" s="20"/>
      <c r="F78" s="20"/>
    </row>
    <row r="79" spans="1:7" x14ac:dyDescent="0.25">
      <c r="A79" s="20" t="s">
        <v>130</v>
      </c>
      <c r="B79" s="81"/>
      <c r="C79" s="82"/>
      <c r="D79" s="20"/>
      <c r="E79" s="20"/>
      <c r="F79" s="20"/>
    </row>
    <row r="80" spans="1:7" x14ac:dyDescent="0.25">
      <c r="A80" s="4"/>
      <c r="B80" s="43"/>
      <c r="C80" s="44"/>
      <c r="D80" s="4"/>
      <c r="E80" s="4"/>
      <c r="F80" s="4"/>
    </row>
    <row r="81" spans="1:3" x14ac:dyDescent="0.25">
      <c r="A81" s="22" t="s">
        <v>75</v>
      </c>
      <c r="B81" s="79"/>
    </row>
    <row r="82" spans="1:3" x14ac:dyDescent="0.25">
      <c r="A82" s="22" t="s">
        <v>76</v>
      </c>
      <c r="B82" s="79"/>
      <c r="C82" s="42" t="s">
        <v>23</v>
      </c>
    </row>
    <row r="83" spans="1:3" x14ac:dyDescent="0.25">
      <c r="A83" s="22" t="s">
        <v>77</v>
      </c>
      <c r="B83" s="79"/>
      <c r="C83" s="42" t="s">
        <v>78</v>
      </c>
    </row>
    <row r="84" spans="1:3" x14ac:dyDescent="0.25">
      <c r="A84" s="22" t="s">
        <v>79</v>
      </c>
      <c r="B84" s="79"/>
      <c r="C84" s="42" t="s">
        <v>152</v>
      </c>
    </row>
  </sheetData>
  <mergeCells count="43">
    <mergeCell ref="A37:B37"/>
    <mergeCell ref="A38:B38"/>
    <mergeCell ref="A39:B39"/>
    <mergeCell ref="A40:B40"/>
    <mergeCell ref="A45:B45"/>
    <mergeCell ref="A23:B23"/>
    <mergeCell ref="A35:B35"/>
    <mergeCell ref="A4:B4"/>
    <mergeCell ref="A7:H7"/>
    <mergeCell ref="A29:B29"/>
    <mergeCell ref="A31:B31"/>
    <mergeCell ref="A33:B33"/>
    <mergeCell ref="A26:B26"/>
    <mergeCell ref="A27:B27"/>
    <mergeCell ref="A14:B14"/>
    <mergeCell ref="A15:B15"/>
    <mergeCell ref="A17:B17"/>
    <mergeCell ref="A18:B18"/>
    <mergeCell ref="A21:B21"/>
    <mergeCell ref="A20:B20"/>
    <mergeCell ref="A3:B3"/>
    <mergeCell ref="A8:B8"/>
    <mergeCell ref="A10:B10"/>
    <mergeCell ref="A11:H11"/>
    <mergeCell ref="A12:B12"/>
    <mergeCell ref="A47:B47"/>
    <mergeCell ref="A46:B46"/>
    <mergeCell ref="A43:B43"/>
    <mergeCell ref="A50:B50"/>
    <mergeCell ref="A61:D61"/>
    <mergeCell ref="A48:B48"/>
    <mergeCell ref="A51:B51"/>
    <mergeCell ref="A52:B52"/>
    <mergeCell ref="A60:D60"/>
    <mergeCell ref="A74:G74"/>
    <mergeCell ref="A67:E67"/>
    <mergeCell ref="A68:E68"/>
    <mergeCell ref="A49:B49"/>
    <mergeCell ref="A56:H56"/>
    <mergeCell ref="A63:D63"/>
    <mergeCell ref="A58:D58"/>
    <mergeCell ref="A59:D59"/>
    <mergeCell ref="A62:D6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2020-02-10T02:50:32Z</cp:lastPrinted>
  <dcterms:created xsi:type="dcterms:W3CDTF">2013-02-18T04:38:06Z</dcterms:created>
  <dcterms:modified xsi:type="dcterms:W3CDTF">2020-02-18T04:43:59Z</dcterms:modified>
</cp:coreProperties>
</file>