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G41" i="8" l="1"/>
  <c r="F41" i="8"/>
  <c r="E41" i="8"/>
  <c r="E42" i="8"/>
  <c r="G8" i="8"/>
  <c r="F8" i="8"/>
  <c r="E8" i="8"/>
  <c r="C10" i="8"/>
  <c r="F21" i="8"/>
  <c r="E21" i="8"/>
  <c r="H8" i="8"/>
  <c r="F26" i="8"/>
  <c r="E26" i="8"/>
  <c r="G26" i="8"/>
  <c r="H26" i="8"/>
  <c r="F28" i="8"/>
  <c r="E28" i="8"/>
  <c r="G30" i="8"/>
  <c r="G31" i="8"/>
  <c r="G32" i="8"/>
  <c r="G33" i="8"/>
  <c r="G28" i="8"/>
  <c r="H28" i="8"/>
  <c r="H46" i="8"/>
  <c r="F25" i="8"/>
  <c r="E25" i="8"/>
  <c r="G52" i="8"/>
  <c r="G25" i="8"/>
  <c r="H25" i="8"/>
  <c r="G37" i="8"/>
  <c r="G36" i="8"/>
  <c r="H36" i="8"/>
  <c r="G39" i="8"/>
  <c r="G38" i="8"/>
  <c r="H38" i="8"/>
  <c r="H45" i="8"/>
  <c r="D3" i="8"/>
  <c r="D43" i="8"/>
  <c r="H44" i="8"/>
  <c r="G24" i="8"/>
  <c r="H24" i="8"/>
  <c r="E34" i="8"/>
  <c r="F34" i="8"/>
  <c r="F42" i="8"/>
  <c r="G34" i="8"/>
  <c r="G42" i="8"/>
  <c r="H43" i="8"/>
  <c r="H15" i="8"/>
  <c r="D10" i="8"/>
  <c r="D9" i="8"/>
  <c r="E10" i="8"/>
  <c r="E9" i="8"/>
  <c r="F10" i="8"/>
  <c r="F9" i="8"/>
  <c r="H9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H10" i="8"/>
  <c r="C8" i="8"/>
  <c r="H33" i="8"/>
  <c r="H32" i="8"/>
  <c r="H31" i="8"/>
  <c r="H30" i="8"/>
  <c r="H39" i="8"/>
  <c r="H37" i="8"/>
  <c r="G21" i="8"/>
  <c r="G18" i="8"/>
  <c r="G15" i="8"/>
  <c r="G12" i="8"/>
  <c r="C26" i="8"/>
  <c r="C25" i="8"/>
  <c r="C23" i="8"/>
  <c r="C22" i="8"/>
  <c r="C20" i="8"/>
  <c r="C19" i="8"/>
  <c r="C17" i="8"/>
  <c r="C16" i="8"/>
  <c r="G23" i="8"/>
  <c r="G22" i="8"/>
  <c r="G20" i="8"/>
  <c r="G19" i="8"/>
  <c r="G17" i="8"/>
  <c r="G16" i="8"/>
  <c r="G14" i="8"/>
  <c r="G13" i="8"/>
  <c r="G10" i="8"/>
  <c r="G9" i="8"/>
  <c r="C14" i="8"/>
  <c r="C13" i="8"/>
  <c r="C9" i="8"/>
</calcChain>
</file>

<file path=xl/sharedStrings.xml><?xml version="1.0" encoding="utf-8"?>
<sst xmlns="http://schemas.openxmlformats.org/spreadsheetml/2006/main" count="166" uniqueCount="145">
  <si>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</si>
  <si>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</si>
  <si>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</si>
  <si>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</si>
  <si>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</si>
  <si>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</si>
  <si>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</si>
  <si>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</si>
  <si>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</si>
  <si>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</si>
  <si>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</si>
  <si>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</si>
  <si>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</si>
  <si>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</si>
  <si>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</si>
  <si>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</si>
  <si>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</si>
  <si>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</si>
  <si>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</si>
  <si>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</si>
  <si>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</si>
  <si>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</si>
  <si>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</si>
  <si>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</si>
  <si>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</si>
  <si>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</si>
  <si>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</si>
  <si>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</si>
  <si>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</si>
  <si>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</si>
  <si>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</si>
  <si>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</si>
  <si>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</si>
  <si>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</si>
  <si>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</si>
  <si>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</si>
  <si>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</si>
  <si>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</si>
  <si>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</si>
  <si>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</si>
  <si>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</si>
  <si>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</si>
  <si>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</si>
  <si>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</si>
  <si>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</si>
  <si>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</si>
  <si>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</si>
  <si>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</si>
  <si>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</si>
  <si>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</si>
  <si>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</si>
  <si>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</si>
  <si>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</si>
  <si>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</si>
  <si>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</si>
  <si>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</si>
  <si>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</si>
  <si>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</si>
  <si>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</si>
  <si>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</si>
  <si>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</si>
  <si>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</si>
  <si>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</si>
  <si>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</si>
  <si>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</si>
  <si>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</si>
  <si>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1.4 Вывоз и утилизация ТБО</t>
  </si>
  <si>
    <t>в т.ч. услуги по управлению, налоги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</si>
  <si>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</si>
  <si>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</si>
  <si>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</si>
  <si>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</si>
  <si>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</si>
  <si>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</si>
  <si>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</si>
  <si>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</si>
  <si>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Ленинского района-1":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</si>
  <si>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</si>
  <si>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</si>
  <si>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Договор управления</t>
  </si>
  <si>
    <t>01.06.2008г.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</si>
  <si>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</si>
  <si>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</si>
  <si>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</si>
  <si>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</si>
  <si>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</si>
  <si>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</si>
  <si>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</si>
  <si>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</si>
  <si>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</si>
  <si>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</si>
  <si>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</si>
  <si>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</si>
  <si>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</si>
  <si>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</si>
  <si>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</si>
  <si>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</si>
  <si>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"Эра"</t>
  </si>
  <si>
    <t>ул. Тунгусская,8</t>
  </si>
  <si>
    <t>ул. Горная</t>
  </si>
  <si>
    <t>2 005,50 м2</t>
  </si>
  <si>
    <t>3. Текущий ремонт коммуникаций, проходящих через нежилые помещения</t>
  </si>
  <si>
    <t>Часть 4</t>
  </si>
  <si>
    <t xml:space="preserve">                                               №  33/а</t>
  </si>
  <si>
    <t>Количество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</si>
  <si>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</si>
  <si>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</si>
  <si>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</si>
  <si>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</si>
  <si>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</si>
  <si>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</si>
  <si>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</si>
  <si>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</si>
  <si>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Мегаполис"</t>
  </si>
  <si>
    <t>210,97 м2</t>
  </si>
  <si>
    <t xml:space="preserve">     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</si>
  <si>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</si>
  <si>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</si>
  <si>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</si>
  <si>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</si>
  <si>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</si>
  <si>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</si>
  <si>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4. Телекоммуникации на местах общего пользования (Ростелеком)</t>
  </si>
  <si>
    <t>363,10 м2</t>
  </si>
  <si>
    <t>Исполнитель</t>
  </si>
  <si>
    <t xml:space="preserve">                       Отчет ООО "Управляющей компании Ленинского района-1"  за 2019 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</si>
  <si>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</si>
  <si>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</si>
  <si>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</si>
  <si>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</si>
  <si>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</si>
  <si>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</si>
  <si>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Ремонт мягкой кровли кв.39 примыкания</t>
  </si>
  <si>
    <t>10 пм</t>
  </si>
  <si>
    <t>Позитив Плюс</t>
  </si>
  <si>
    <t>адрес:</t>
  </si>
  <si>
    <t>СЦО</t>
  </si>
  <si>
    <t>ГВС</t>
  </si>
  <si>
    <t>ХВС</t>
  </si>
  <si>
    <t>СЦО л/кл</t>
  </si>
  <si>
    <t>4. Количество случаев снижения платы за коммунальные услуги</t>
  </si>
  <si>
    <t>ул. Горная, 33/а</t>
  </si>
  <si>
    <t>Управляющая компания предлагает: ремонт системы электроснабжения, установка пластиковых окон, ремонт кровли. Выполнение предложенных, или иных работ возможно за счет дополнительного сбора средств, на основании принятого решения на общем собрании собственников.</t>
  </si>
  <si>
    <t>переходящие остатки д/ср-в на начало 01.01. 2019г.</t>
  </si>
  <si>
    <t xml:space="preserve">ИСХ. №    15 /02       от   " 04  . 02  .2020г"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</si>
</sst>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0" fillId="2" borderId="0" xfId="0" applyNumberFormat="1" applyFill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0" fillId="2" borderId="0" xfId="0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9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Font="1"/>
    <xf numFmtId="2" fontId="3" fillId="2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0" xfId="0" applyNumberFormat="1" applyFill="1" applyBorder="1"/>
    <xf numFmtId="0" fontId="9" fillId="0" borderId="1" xfId="0" applyFont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6" fillId="0" borderId="1" xfId="0" applyFont="1" applyBorder="1"/>
    <xf numFmtId="2" fontId="0" fillId="2" borderId="0" xfId="0" applyNumberFormat="1" applyFill="1" applyAlignment="1"/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5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2" borderId="5" xfId="0" applyFont="1" applyFill="1" applyBorder="1" applyAlignment="1"/>
    <xf numFmtId="0" fontId="9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2" t="s">
        <v>103</v>
      </c>
      <c r="C3" s="22" t="s">
        <v>99</v>
      </c>
    </row>
    <row r="4" spans="1:4" ht="14.25" customHeight="1" x14ac:dyDescent="0.25">
      <c r="A4" s="20" t="s">
        <v>144</v>
      </c>
      <c r="B4" s="109"/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77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78</v>
      </c>
      <c r="D8" s="9"/>
    </row>
    <row r="9" spans="1:4" s="3" customFormat="1" ht="12" customHeight="1" x14ac:dyDescent="0.25">
      <c r="A9" s="11" t="s">
        <v>1</v>
      </c>
      <c r="B9" s="12" t="s">
        <v>10</v>
      </c>
      <c r="C9" s="125" t="s">
        <v>11</v>
      </c>
      <c r="D9" s="126"/>
    </row>
    <row r="10" spans="1:4" s="3" customFormat="1" ht="24" customHeight="1" x14ac:dyDescent="0.25">
      <c r="A10" s="11" t="s">
        <v>2</v>
      </c>
      <c r="B10" s="13" t="s">
        <v>12</v>
      </c>
      <c r="C10" s="127" t="s">
        <v>82</v>
      </c>
      <c r="D10" s="128"/>
    </row>
    <row r="11" spans="1:4" s="3" customFormat="1" ht="15" customHeight="1" x14ac:dyDescent="0.25">
      <c r="A11" s="11" t="s">
        <v>3</v>
      </c>
      <c r="B11" s="12" t="s">
        <v>13</v>
      </c>
      <c r="C11" s="125" t="s">
        <v>14</v>
      </c>
      <c r="D11" s="126"/>
    </row>
    <row r="12" spans="1:4" s="3" customFormat="1" ht="18" customHeight="1" x14ac:dyDescent="0.25">
      <c r="A12" s="132">
        <v>5</v>
      </c>
      <c r="B12" s="132" t="s">
        <v>83</v>
      </c>
      <c r="C12" s="45" t="s">
        <v>84</v>
      </c>
      <c r="D12" s="46" t="s">
        <v>85</v>
      </c>
    </row>
    <row r="13" spans="1:4" s="3" customFormat="1" ht="14.25" customHeight="1" x14ac:dyDescent="0.25">
      <c r="A13" s="132"/>
      <c r="B13" s="132"/>
      <c r="C13" s="45" t="s">
        <v>86</v>
      </c>
      <c r="D13" s="46" t="s">
        <v>87</v>
      </c>
    </row>
    <row r="14" spans="1:4" s="3" customFormat="1" x14ac:dyDescent="0.25">
      <c r="A14" s="132"/>
      <c r="B14" s="132"/>
      <c r="C14" s="45" t="s">
        <v>88</v>
      </c>
      <c r="D14" s="46" t="s">
        <v>89</v>
      </c>
    </row>
    <row r="15" spans="1:4" s="3" customFormat="1" ht="16.5" customHeight="1" x14ac:dyDescent="0.25">
      <c r="A15" s="132"/>
      <c r="B15" s="132"/>
      <c r="C15" s="45" t="s">
        <v>90</v>
      </c>
      <c r="D15" s="46" t="s">
        <v>92</v>
      </c>
    </row>
    <row r="16" spans="1:4" s="3" customFormat="1" ht="16.5" customHeight="1" x14ac:dyDescent="0.25">
      <c r="A16" s="132"/>
      <c r="B16" s="132"/>
      <c r="C16" s="45" t="s">
        <v>91</v>
      </c>
      <c r="D16" s="46" t="s">
        <v>85</v>
      </c>
    </row>
    <row r="17" spans="1:4" s="5" customFormat="1" ht="15.75" customHeight="1" x14ac:dyDescent="0.25">
      <c r="A17" s="132"/>
      <c r="B17" s="132"/>
      <c r="C17" s="45" t="s">
        <v>93</v>
      </c>
      <c r="D17" s="46" t="s">
        <v>94</v>
      </c>
    </row>
    <row r="18" spans="1:4" s="5" customFormat="1" ht="15.75" customHeight="1" x14ac:dyDescent="0.25">
      <c r="A18" s="132"/>
      <c r="B18" s="132"/>
      <c r="C18" s="47" t="s">
        <v>95</v>
      </c>
      <c r="D18" s="46" t="s">
        <v>96</v>
      </c>
    </row>
    <row r="19" spans="1:4" ht="21.75" customHeight="1" x14ac:dyDescent="0.25">
      <c r="A19" s="11" t="s">
        <v>4</v>
      </c>
      <c r="B19" s="12" t="s">
        <v>15</v>
      </c>
      <c r="C19" s="133" t="s">
        <v>81</v>
      </c>
      <c r="D19" s="134"/>
    </row>
    <row r="20" spans="1:4" s="5" customFormat="1" ht="17.25" customHeight="1" x14ac:dyDescent="0.25">
      <c r="A20" s="11" t="s">
        <v>5</v>
      </c>
      <c r="B20" s="12" t="s">
        <v>16</v>
      </c>
      <c r="C20" s="135" t="s">
        <v>48</v>
      </c>
      <c r="D20" s="136"/>
    </row>
    <row r="21" spans="1:4" s="5" customFormat="1" ht="15" customHeight="1" x14ac:dyDescent="0.25">
      <c r="A21" s="11" t="s">
        <v>6</v>
      </c>
      <c r="B21" s="12" t="s">
        <v>17</v>
      </c>
      <c r="C21" s="127" t="s">
        <v>18</v>
      </c>
      <c r="D21" s="137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7" t="s">
        <v>19</v>
      </c>
      <c r="B23" s="15"/>
      <c r="C23" s="15"/>
      <c r="D23" s="116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20</v>
      </c>
      <c r="C25" s="44" t="s">
        <v>21</v>
      </c>
      <c r="D25" s="8" t="s">
        <v>22</v>
      </c>
    </row>
    <row r="26" spans="1:4" ht="27.75" customHeight="1" x14ac:dyDescent="0.25">
      <c r="A26" s="122" t="s">
        <v>26</v>
      </c>
      <c r="B26" s="123"/>
      <c r="C26" s="123"/>
      <c r="D26" s="124"/>
    </row>
    <row r="27" spans="1:4" ht="12" customHeight="1" x14ac:dyDescent="0.25">
      <c r="A27" s="41"/>
      <c r="B27" s="42"/>
      <c r="C27" s="42"/>
      <c r="D27" s="43"/>
    </row>
    <row r="28" spans="1:4" x14ac:dyDescent="0.25">
      <c r="A28" s="44">
        <v>1</v>
      </c>
      <c r="B28" s="6" t="s">
        <v>23</v>
      </c>
      <c r="C28" s="6" t="s">
        <v>24</v>
      </c>
      <c r="D28" s="6" t="s">
        <v>25</v>
      </c>
    </row>
    <row r="29" spans="1:4" ht="13.5" customHeight="1" x14ac:dyDescent="0.25">
      <c r="A29" s="18" t="s">
        <v>27</v>
      </c>
      <c r="B29" s="17"/>
      <c r="C29" s="17"/>
      <c r="D29" s="17"/>
    </row>
    <row r="30" spans="1:4" x14ac:dyDescent="0.25">
      <c r="A30" s="44">
        <v>1</v>
      </c>
      <c r="B30" s="6" t="s">
        <v>97</v>
      </c>
      <c r="C30" s="6" t="s">
        <v>98</v>
      </c>
      <c r="D30" s="6" t="s">
        <v>28</v>
      </c>
    </row>
    <row r="31" spans="1:4" x14ac:dyDescent="0.25">
      <c r="A31" s="18" t="s">
        <v>40</v>
      </c>
      <c r="B31" s="17"/>
      <c r="C31" s="17"/>
      <c r="D31" s="17"/>
    </row>
    <row r="32" spans="1:4" x14ac:dyDescent="0.25">
      <c r="A32" s="18" t="s">
        <v>41</v>
      </c>
      <c r="B32" s="17"/>
      <c r="C32" s="17"/>
      <c r="D32" s="17"/>
    </row>
    <row r="33" spans="1:4" x14ac:dyDescent="0.25">
      <c r="A33" s="44">
        <v>1</v>
      </c>
      <c r="B33" s="6" t="s">
        <v>113</v>
      </c>
      <c r="C33" s="6" t="s">
        <v>98</v>
      </c>
      <c r="D33" s="6" t="s">
        <v>29</v>
      </c>
    </row>
    <row r="34" spans="1:4" x14ac:dyDescent="0.25">
      <c r="A34" s="18" t="s">
        <v>30</v>
      </c>
      <c r="B34" s="17"/>
      <c r="C34" s="17"/>
      <c r="D34" s="17"/>
    </row>
    <row r="35" spans="1:4" ht="15" customHeight="1" x14ac:dyDescent="0.25">
      <c r="A35" s="44">
        <v>1</v>
      </c>
      <c r="B35" s="6" t="s">
        <v>31</v>
      </c>
      <c r="C35" s="6" t="s">
        <v>24</v>
      </c>
      <c r="D35" s="6" t="s">
        <v>25</v>
      </c>
    </row>
    <row r="36" spans="1:4" x14ac:dyDescent="0.25">
      <c r="A36" s="26"/>
      <c r="B36" s="10"/>
      <c r="C36" s="10"/>
      <c r="D36" s="10"/>
    </row>
    <row r="37" spans="1:4" x14ac:dyDescent="0.25">
      <c r="A37" s="4" t="s">
        <v>44</v>
      </c>
      <c r="B37" s="17"/>
      <c r="C37" s="17"/>
      <c r="D37" s="17"/>
    </row>
    <row r="38" spans="1:4" x14ac:dyDescent="0.25">
      <c r="A38" s="44">
        <v>1</v>
      </c>
      <c r="B38" s="6" t="s">
        <v>32</v>
      </c>
      <c r="C38" s="130">
        <v>1973</v>
      </c>
      <c r="D38" s="131"/>
    </row>
    <row r="39" spans="1:4" ht="15" customHeight="1" x14ac:dyDescent="0.25">
      <c r="A39" s="44">
        <v>2</v>
      </c>
      <c r="B39" s="6" t="s">
        <v>34</v>
      </c>
      <c r="C39" s="129">
        <v>5</v>
      </c>
      <c r="D39" s="129"/>
    </row>
    <row r="40" spans="1:4" x14ac:dyDescent="0.25">
      <c r="A40" s="44">
        <v>3</v>
      </c>
      <c r="B40" s="6" t="s">
        <v>35</v>
      </c>
      <c r="C40" s="129">
        <v>2</v>
      </c>
      <c r="D40" s="129"/>
    </row>
    <row r="41" spans="1:4" s="17" customFormat="1" ht="11.25" x14ac:dyDescent="0.2">
      <c r="A41" s="44">
        <v>4</v>
      </c>
      <c r="B41" s="6" t="s">
        <v>33</v>
      </c>
      <c r="C41" s="129" t="s">
        <v>49</v>
      </c>
      <c r="D41" s="129"/>
    </row>
    <row r="42" spans="1:4" ht="15" customHeight="1" x14ac:dyDescent="0.25">
      <c r="A42" s="44">
        <v>5</v>
      </c>
      <c r="B42" s="6" t="s">
        <v>36</v>
      </c>
      <c r="C42" s="129" t="s">
        <v>49</v>
      </c>
      <c r="D42" s="129"/>
    </row>
    <row r="43" spans="1:4" x14ac:dyDescent="0.25">
      <c r="A43" s="44">
        <v>6</v>
      </c>
      <c r="B43" s="6" t="s">
        <v>37</v>
      </c>
      <c r="C43" s="129" t="s">
        <v>100</v>
      </c>
      <c r="D43" s="129"/>
    </row>
    <row r="44" spans="1:4" x14ac:dyDescent="0.25">
      <c r="A44" s="44">
        <v>7</v>
      </c>
      <c r="B44" s="6" t="s">
        <v>38</v>
      </c>
      <c r="C44" s="130" t="s">
        <v>114</v>
      </c>
      <c r="D44" s="131"/>
    </row>
    <row r="45" spans="1:4" ht="15" customHeight="1" x14ac:dyDescent="0.25">
      <c r="A45" s="44">
        <v>8</v>
      </c>
      <c r="B45" s="6" t="s">
        <v>39</v>
      </c>
      <c r="C45" s="130" t="s">
        <v>123</v>
      </c>
      <c r="D45" s="131"/>
    </row>
    <row r="46" spans="1:4" ht="15" customHeight="1" x14ac:dyDescent="0.25">
      <c r="A46" s="63">
        <v>9</v>
      </c>
      <c r="B46" s="6" t="s">
        <v>104</v>
      </c>
      <c r="C46" s="130">
        <v>68</v>
      </c>
      <c r="D46" s="128"/>
    </row>
    <row r="47" spans="1:4" x14ac:dyDescent="0.25">
      <c r="A47" s="44">
        <v>10</v>
      </c>
      <c r="B47" s="6" t="s">
        <v>79</v>
      </c>
      <c r="C47" s="138" t="s">
        <v>80</v>
      </c>
      <c r="D47" s="131"/>
    </row>
    <row r="48" spans="1:4" x14ac:dyDescent="0.25">
      <c r="A48" s="4"/>
    </row>
    <row r="49" spans="1:4" x14ac:dyDescent="0.25">
      <c r="A49" s="4"/>
    </row>
    <row r="51" spans="1:4" x14ac:dyDescent="0.25">
      <c r="A51" s="48"/>
      <c r="B51" s="48"/>
      <c r="C51" s="33"/>
      <c r="D51" s="49"/>
    </row>
    <row r="52" spans="1:4" x14ac:dyDescent="0.25">
      <c r="A52" s="48"/>
      <c r="B52" s="48"/>
      <c r="C52" s="33"/>
      <c r="D52" s="49"/>
    </row>
    <row r="53" spans="1:4" x14ac:dyDescent="0.25">
      <c r="A53" s="48"/>
      <c r="B53" s="48"/>
      <c r="C53" s="33"/>
      <c r="D53" s="49"/>
    </row>
    <row r="54" spans="1:4" x14ac:dyDescent="0.25">
      <c r="A54" s="48"/>
      <c r="B54" s="48"/>
      <c r="C54" s="33"/>
      <c r="D54" s="49"/>
    </row>
    <row r="55" spans="1:4" x14ac:dyDescent="0.25">
      <c r="A55" s="48"/>
      <c r="B55" s="48"/>
      <c r="C55" s="32"/>
      <c r="D55" s="49"/>
    </row>
    <row r="56" spans="1:4" x14ac:dyDescent="0.25">
      <c r="A56" s="48"/>
      <c r="B56" s="48"/>
      <c r="C56" s="50"/>
      <c r="D56" s="49"/>
    </row>
  </sheetData>
  <mergeCells count="19">
    <mergeCell ref="C42:D42"/>
    <mergeCell ref="C43:D43"/>
    <mergeCell ref="C44:D44"/>
    <mergeCell ref="C45:D45"/>
    <mergeCell ref="C47:D47"/>
    <mergeCell ref="C46:D46"/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opLeftCell="A43" workbookViewId="0">
      <selection activeCell="H60" sqref="H60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8" customWidth="1"/>
    <col min="4" max="4" width="8.28515625" customWidth="1"/>
    <col min="5" max="5" width="9" customWidth="1"/>
    <col min="6" max="6" width="9.7109375" customWidth="1"/>
    <col min="7" max="7" width="13.85546875" customWidth="1"/>
    <col min="8" max="8" width="11" customWidth="1"/>
  </cols>
  <sheetData>
    <row r="1" spans="1:26" x14ac:dyDescent="0.25">
      <c r="A1" s="4" t="s">
        <v>112</v>
      </c>
      <c r="B1"/>
      <c r="C1" s="31"/>
      <c r="D1" s="31"/>
      <c r="G1" s="31"/>
      <c r="H1" s="17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6.5" customHeight="1" x14ac:dyDescent="0.25">
      <c r="A2" s="4" t="s">
        <v>126</v>
      </c>
      <c r="B2"/>
      <c r="C2" s="31"/>
      <c r="D2" s="31"/>
      <c r="G2" s="31"/>
      <c r="H2" s="1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s="76" customFormat="1" ht="21.75" customHeight="1" x14ac:dyDescent="0.25">
      <c r="A3" s="145" t="s">
        <v>143</v>
      </c>
      <c r="B3" s="145"/>
      <c r="C3" s="69"/>
      <c r="D3" s="70">
        <f>D4+D5+0.01</f>
        <v>-157.04000000000002</v>
      </c>
      <c r="E3" s="71"/>
      <c r="F3" s="72"/>
      <c r="G3" s="72"/>
      <c r="H3" s="73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76" customFormat="1" ht="16.5" customHeight="1" x14ac:dyDescent="0.25">
      <c r="A4" s="145" t="s">
        <v>110</v>
      </c>
      <c r="B4" s="146"/>
      <c r="C4" s="69"/>
      <c r="D4" s="70">
        <v>58.42</v>
      </c>
      <c r="E4" s="71"/>
      <c r="F4" s="72"/>
      <c r="G4" s="72"/>
      <c r="H4" s="77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s="76" customFormat="1" ht="14.25" customHeight="1" x14ac:dyDescent="0.25">
      <c r="A5" s="145" t="s">
        <v>111</v>
      </c>
      <c r="B5" s="146"/>
      <c r="C5" s="69"/>
      <c r="D5" s="70">
        <v>-215.47</v>
      </c>
      <c r="E5" s="71"/>
      <c r="F5" s="72"/>
      <c r="G5" s="72"/>
      <c r="H5" s="73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76" customFormat="1" ht="15" customHeight="1" x14ac:dyDescent="0.25">
      <c r="A6" s="156" t="s">
        <v>127</v>
      </c>
      <c r="B6" s="157"/>
      <c r="C6" s="157"/>
      <c r="D6" s="157"/>
      <c r="E6" s="157"/>
      <c r="F6" s="157"/>
      <c r="G6" s="157"/>
      <c r="H6" s="158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76" customFormat="1" ht="56.25" customHeight="1" x14ac:dyDescent="0.25">
      <c r="A7" s="149" t="s">
        <v>54</v>
      </c>
      <c r="B7" s="150"/>
      <c r="C7" s="78" t="s">
        <v>55</v>
      </c>
      <c r="D7" s="79" t="s">
        <v>56</v>
      </c>
      <c r="E7" s="79" t="s">
        <v>57</v>
      </c>
      <c r="F7" s="79" t="s">
        <v>58</v>
      </c>
      <c r="G7" s="80" t="s">
        <v>59</v>
      </c>
      <c r="H7" s="79" t="s">
        <v>60</v>
      </c>
    </row>
    <row r="8" spans="1:26" s="76" customFormat="1" ht="17.25" customHeight="1" x14ac:dyDescent="0.25">
      <c r="A8" s="149" t="s">
        <v>61</v>
      </c>
      <c r="B8" s="151"/>
      <c r="C8" s="72">
        <f>C12+C15+C18+C21</f>
        <v>16.100000000000001</v>
      </c>
      <c r="D8" s="81">
        <v>-179.81</v>
      </c>
      <c r="E8" s="71">
        <f>E12+E15+E18+E21</f>
        <v>386.91999999999996</v>
      </c>
      <c r="F8" s="71">
        <f>F12+F15+F18+F21</f>
        <v>414.78000000000003</v>
      </c>
      <c r="G8" s="71">
        <f>G12+G15+G18+G21</f>
        <v>414.78000000000003</v>
      </c>
      <c r="H8" s="71">
        <f>F8-E8+D8</f>
        <v>-151.94999999999993</v>
      </c>
      <c r="J8" s="82"/>
      <c r="K8" s="82"/>
      <c r="L8" s="82"/>
    </row>
    <row r="9" spans="1:26" s="76" customFormat="1" x14ac:dyDescent="0.25">
      <c r="A9" s="83" t="s">
        <v>62</v>
      </c>
      <c r="B9" s="84"/>
      <c r="C9" s="85">
        <f>C8-C10</f>
        <v>14.490000000000002</v>
      </c>
      <c r="D9" s="86">
        <f>D8-D10</f>
        <v>-161.82900000000001</v>
      </c>
      <c r="E9" s="86">
        <f>E8-E10</f>
        <v>348.22799999999995</v>
      </c>
      <c r="F9" s="86">
        <f>F8-F10</f>
        <v>373.30200000000002</v>
      </c>
      <c r="G9" s="86">
        <f>G8-G10</f>
        <v>373.30200000000002</v>
      </c>
      <c r="H9" s="71">
        <f>F9-E9+D9</f>
        <v>-136.75499999999994</v>
      </c>
      <c r="L9" s="82"/>
    </row>
    <row r="10" spans="1:26" s="76" customFormat="1" x14ac:dyDescent="0.25">
      <c r="A10" s="152" t="s">
        <v>63</v>
      </c>
      <c r="B10" s="153"/>
      <c r="C10" s="85">
        <f>C8*10%</f>
        <v>1.6100000000000003</v>
      </c>
      <c r="D10" s="86">
        <f>D8*10%</f>
        <v>-17.981000000000002</v>
      </c>
      <c r="E10" s="86">
        <f>E8*10%</f>
        <v>38.692</v>
      </c>
      <c r="F10" s="86">
        <f>F8*10%</f>
        <v>41.478000000000009</v>
      </c>
      <c r="G10" s="86">
        <f>G8*10%</f>
        <v>41.478000000000009</v>
      </c>
      <c r="H10" s="71">
        <f>F10-E10+D10</f>
        <v>-15.194999999999993</v>
      </c>
    </row>
    <row r="11" spans="1:26" s="76" customFormat="1" ht="12.75" customHeight="1" x14ac:dyDescent="0.25">
      <c r="A11" s="154" t="s">
        <v>64</v>
      </c>
      <c r="B11" s="155"/>
      <c r="C11" s="155"/>
      <c r="D11" s="155"/>
      <c r="E11" s="155"/>
      <c r="F11" s="155"/>
      <c r="G11" s="155"/>
      <c r="H11" s="151"/>
      <c r="L11" s="82"/>
    </row>
    <row r="12" spans="1:26" s="76" customFormat="1" ht="15" customHeight="1" x14ac:dyDescent="0.25">
      <c r="A12" s="139" t="s">
        <v>46</v>
      </c>
      <c r="B12" s="140"/>
      <c r="C12" s="72">
        <v>5.75</v>
      </c>
      <c r="D12" s="86">
        <v>-66.760000000000005</v>
      </c>
      <c r="E12" s="86">
        <v>138.18</v>
      </c>
      <c r="F12" s="86">
        <v>148.75</v>
      </c>
      <c r="G12" s="86">
        <f>F12</f>
        <v>148.75</v>
      </c>
      <c r="H12" s="86">
        <f t="shared" ref="H12:H23" si="0">F12-E12+D12</f>
        <v>-56.190000000000012</v>
      </c>
    </row>
    <row r="13" spans="1:26" s="76" customFormat="1" x14ac:dyDescent="0.25">
      <c r="A13" s="83" t="s">
        <v>62</v>
      </c>
      <c r="B13" s="84"/>
      <c r="C13" s="85">
        <f>C12-C14</f>
        <v>5.1749999999999998</v>
      </c>
      <c r="D13" s="86">
        <f>D12-D14</f>
        <v>-60.084000000000003</v>
      </c>
      <c r="E13" s="86">
        <f>E12-E14</f>
        <v>124.36200000000001</v>
      </c>
      <c r="F13" s="86">
        <f>F12-F14</f>
        <v>133.875</v>
      </c>
      <c r="G13" s="86">
        <f>G12-G14</f>
        <v>133.875</v>
      </c>
      <c r="H13" s="86">
        <f t="shared" si="0"/>
        <v>-50.571000000000012</v>
      </c>
    </row>
    <row r="14" spans="1:26" s="76" customFormat="1" x14ac:dyDescent="0.25">
      <c r="A14" s="152" t="s">
        <v>63</v>
      </c>
      <c r="B14" s="153"/>
      <c r="C14" s="85">
        <f>C12*10%</f>
        <v>0.57500000000000007</v>
      </c>
      <c r="D14" s="86">
        <f>D12*10%</f>
        <v>-6.676000000000001</v>
      </c>
      <c r="E14" s="86">
        <f>E12*10%</f>
        <v>13.818000000000001</v>
      </c>
      <c r="F14" s="86">
        <f>F12*10%</f>
        <v>14.875</v>
      </c>
      <c r="G14" s="86">
        <f>G12*10%</f>
        <v>14.875</v>
      </c>
      <c r="H14" s="86">
        <f t="shared" si="0"/>
        <v>-5.6190000000000024</v>
      </c>
    </row>
    <row r="15" spans="1:26" s="76" customFormat="1" ht="23.25" customHeight="1" x14ac:dyDescent="0.25">
      <c r="A15" s="139" t="s">
        <v>42</v>
      </c>
      <c r="B15" s="140"/>
      <c r="C15" s="72">
        <v>3.51</v>
      </c>
      <c r="D15" s="86">
        <v>-41.15</v>
      </c>
      <c r="E15" s="86">
        <v>84.35</v>
      </c>
      <c r="F15" s="86">
        <v>93.97</v>
      </c>
      <c r="G15" s="86">
        <f>F15</f>
        <v>93.97</v>
      </c>
      <c r="H15" s="86">
        <f t="shared" si="0"/>
        <v>-31.529999999999994</v>
      </c>
    </row>
    <row r="16" spans="1:26" s="76" customFormat="1" x14ac:dyDescent="0.25">
      <c r="A16" s="83" t="s">
        <v>62</v>
      </c>
      <c r="B16" s="84"/>
      <c r="C16" s="85">
        <f>C15-C17</f>
        <v>3.1589999999999998</v>
      </c>
      <c r="D16" s="86">
        <f>D15-D17</f>
        <v>-37.034999999999997</v>
      </c>
      <c r="E16" s="86">
        <f>E15-E17</f>
        <v>75.914999999999992</v>
      </c>
      <c r="F16" s="86">
        <f>F15-F17</f>
        <v>84.572999999999993</v>
      </c>
      <c r="G16" s="86">
        <f>G15-G17</f>
        <v>84.572999999999993</v>
      </c>
      <c r="H16" s="86">
        <f t="shared" si="0"/>
        <v>-28.376999999999995</v>
      </c>
    </row>
    <row r="17" spans="1:14" s="76" customFormat="1" ht="15" customHeight="1" x14ac:dyDescent="0.25">
      <c r="A17" s="152" t="s">
        <v>63</v>
      </c>
      <c r="B17" s="153"/>
      <c r="C17" s="85">
        <f>C15*10%</f>
        <v>0.35099999999999998</v>
      </c>
      <c r="D17" s="86">
        <f>D15*10%</f>
        <v>-4.1150000000000002</v>
      </c>
      <c r="E17" s="86">
        <f>E15*10%</f>
        <v>8.4350000000000005</v>
      </c>
      <c r="F17" s="86">
        <f>F15*10%</f>
        <v>9.3970000000000002</v>
      </c>
      <c r="G17" s="86">
        <f>G15*10%</f>
        <v>9.3970000000000002</v>
      </c>
      <c r="H17" s="86">
        <f t="shared" si="0"/>
        <v>-3.1530000000000005</v>
      </c>
    </row>
    <row r="18" spans="1:14" s="76" customFormat="1" ht="12" customHeight="1" x14ac:dyDescent="0.25">
      <c r="A18" s="139" t="s">
        <v>47</v>
      </c>
      <c r="B18" s="140"/>
      <c r="C18" s="78">
        <v>2.41</v>
      </c>
      <c r="D18" s="86">
        <v>-28</v>
      </c>
      <c r="E18" s="86">
        <v>57.92</v>
      </c>
      <c r="F18" s="86">
        <v>62.38</v>
      </c>
      <c r="G18" s="86">
        <f>F18</f>
        <v>62.38</v>
      </c>
      <c r="H18" s="86">
        <f t="shared" si="0"/>
        <v>-23.54</v>
      </c>
    </row>
    <row r="19" spans="1:14" s="76" customFormat="1" ht="13.5" customHeight="1" x14ac:dyDescent="0.25">
      <c r="A19" s="83" t="s">
        <v>62</v>
      </c>
      <c r="B19" s="84"/>
      <c r="C19" s="85">
        <f>C18-C20</f>
        <v>2.169</v>
      </c>
      <c r="D19" s="86">
        <f>D18-D20</f>
        <v>-25.2</v>
      </c>
      <c r="E19" s="86">
        <f>E18-E20</f>
        <v>52.128</v>
      </c>
      <c r="F19" s="86">
        <f>F18-F20</f>
        <v>56.142000000000003</v>
      </c>
      <c r="G19" s="86">
        <f>G18-G20</f>
        <v>56.142000000000003</v>
      </c>
      <c r="H19" s="86">
        <f t="shared" si="0"/>
        <v>-21.185999999999996</v>
      </c>
      <c r="N19" s="76" t="s">
        <v>115</v>
      </c>
    </row>
    <row r="20" spans="1:14" s="76" customFormat="1" ht="12.75" customHeight="1" x14ac:dyDescent="0.25">
      <c r="A20" s="152" t="s">
        <v>63</v>
      </c>
      <c r="B20" s="153"/>
      <c r="C20" s="85">
        <f>C18*10%</f>
        <v>0.24100000000000002</v>
      </c>
      <c r="D20" s="86">
        <f>D18*10%</f>
        <v>-2.8000000000000003</v>
      </c>
      <c r="E20" s="86">
        <f>E18*10%</f>
        <v>5.7920000000000007</v>
      </c>
      <c r="F20" s="86">
        <f>F18*10%</f>
        <v>6.2380000000000004</v>
      </c>
      <c r="G20" s="86">
        <f>G18*10%</f>
        <v>6.2380000000000004</v>
      </c>
      <c r="H20" s="86">
        <f t="shared" si="0"/>
        <v>-2.3540000000000005</v>
      </c>
    </row>
    <row r="21" spans="1:14" s="76" customFormat="1" ht="14.25" customHeight="1" x14ac:dyDescent="0.25">
      <c r="A21" s="87" t="s">
        <v>66</v>
      </c>
      <c r="B21" s="88"/>
      <c r="C21" s="72">
        <v>4.43</v>
      </c>
      <c r="D21" s="86">
        <v>-43.9</v>
      </c>
      <c r="E21" s="86">
        <f>103.2+0.88+0.22+2.17</f>
        <v>106.47</v>
      </c>
      <c r="F21" s="86">
        <f>106.58+0.7+0.17+2.23</f>
        <v>109.68</v>
      </c>
      <c r="G21" s="86">
        <f>F21</f>
        <v>109.68</v>
      </c>
      <c r="H21" s="86">
        <f t="shared" si="0"/>
        <v>-40.689999999999991</v>
      </c>
    </row>
    <row r="22" spans="1:14" s="76" customFormat="1" ht="14.25" customHeight="1" x14ac:dyDescent="0.25">
      <c r="A22" s="83" t="s">
        <v>62</v>
      </c>
      <c r="B22" s="84"/>
      <c r="C22" s="85">
        <f>C21-C23</f>
        <v>3.9869999999999997</v>
      </c>
      <c r="D22" s="86">
        <f>D21-D23</f>
        <v>-39.51</v>
      </c>
      <c r="E22" s="86">
        <f>E21-E23</f>
        <v>95.822999999999993</v>
      </c>
      <c r="F22" s="86">
        <f>F21-F23</f>
        <v>98.712000000000003</v>
      </c>
      <c r="G22" s="86">
        <f>G21-G23</f>
        <v>98.712000000000003</v>
      </c>
      <c r="H22" s="86">
        <f t="shared" si="0"/>
        <v>-36.620999999999988</v>
      </c>
    </row>
    <row r="23" spans="1:14" s="76" customFormat="1" x14ac:dyDescent="0.25">
      <c r="A23" s="152" t="s">
        <v>63</v>
      </c>
      <c r="B23" s="153"/>
      <c r="C23" s="85">
        <f>C21*10%</f>
        <v>0.443</v>
      </c>
      <c r="D23" s="86">
        <f>D21*10%</f>
        <v>-4.3899999999999997</v>
      </c>
      <c r="E23" s="86">
        <f>E21*10%</f>
        <v>10.647</v>
      </c>
      <c r="F23" s="86">
        <f>F21*10%</f>
        <v>10.968000000000002</v>
      </c>
      <c r="G23" s="86">
        <f>G21*10%</f>
        <v>10.968000000000002</v>
      </c>
      <c r="H23" s="86">
        <f t="shared" si="0"/>
        <v>-4.0689999999999982</v>
      </c>
    </row>
    <row r="24" spans="1:14" s="76" customFormat="1" ht="14.25" customHeight="1" x14ac:dyDescent="0.25">
      <c r="A24" s="149" t="s">
        <v>43</v>
      </c>
      <c r="B24" s="151"/>
      <c r="C24" s="72">
        <v>5.38</v>
      </c>
      <c r="D24" s="71">
        <v>-28.23</v>
      </c>
      <c r="E24" s="71">
        <v>129.29</v>
      </c>
      <c r="F24" s="71">
        <v>139.26</v>
      </c>
      <c r="G24" s="89">
        <f>G25+G26</f>
        <v>25.346</v>
      </c>
      <c r="H24" s="71">
        <f>F24-E24-G24+D24+F24</f>
        <v>95.653999999999996</v>
      </c>
    </row>
    <row r="25" spans="1:14" s="76" customFormat="1" ht="15.75" customHeight="1" x14ac:dyDescent="0.25">
      <c r="A25" s="83" t="s">
        <v>65</v>
      </c>
      <c r="B25" s="84"/>
      <c r="C25" s="85">
        <f>C24-C26</f>
        <v>4.8419999999999996</v>
      </c>
      <c r="D25" s="86">
        <v>-24.45</v>
      </c>
      <c r="E25" s="86">
        <f>E24-E26</f>
        <v>116.36099999999999</v>
      </c>
      <c r="F25" s="86">
        <f>F24-F26</f>
        <v>125.33399999999999</v>
      </c>
      <c r="G25" s="90">
        <f>G52</f>
        <v>11.42</v>
      </c>
      <c r="H25" s="86">
        <f>F25-E25-G25+D25+F25</f>
        <v>98.436999999999983</v>
      </c>
    </row>
    <row r="26" spans="1:14" s="76" customFormat="1" ht="12.75" customHeight="1" x14ac:dyDescent="0.25">
      <c r="A26" s="152" t="s">
        <v>63</v>
      </c>
      <c r="B26" s="153"/>
      <c r="C26" s="85">
        <f>C24*10%</f>
        <v>0.53800000000000003</v>
      </c>
      <c r="D26" s="86">
        <v>-3.77</v>
      </c>
      <c r="E26" s="86">
        <f>E24*10%</f>
        <v>12.929</v>
      </c>
      <c r="F26" s="86">
        <f>F24*10%</f>
        <v>13.926</v>
      </c>
      <c r="G26" s="86">
        <f>F26</f>
        <v>13.926</v>
      </c>
      <c r="H26" s="86">
        <f>F26-E26-G26+D26+F26</f>
        <v>-2.7730000000000015</v>
      </c>
    </row>
    <row r="27" spans="1:14" s="76" customFormat="1" ht="7.5" customHeight="1" x14ac:dyDescent="0.25">
      <c r="A27" s="114"/>
      <c r="B27" s="115"/>
      <c r="C27" s="85"/>
      <c r="D27" s="86"/>
      <c r="E27" s="86"/>
      <c r="F27" s="86"/>
      <c r="G27" s="86"/>
      <c r="H27" s="86"/>
    </row>
    <row r="28" spans="1:14" s="4" customFormat="1" ht="12.75" customHeight="1" x14ac:dyDescent="0.25">
      <c r="A28" s="170" t="s">
        <v>116</v>
      </c>
      <c r="B28" s="171"/>
      <c r="C28" s="72"/>
      <c r="D28" s="71">
        <v>-7.43</v>
      </c>
      <c r="E28" s="72">
        <f>E30+E31+E32+E33</f>
        <v>27.25</v>
      </c>
      <c r="F28" s="72">
        <f>F30+F31+F32+F33</f>
        <v>28.240000000000002</v>
      </c>
      <c r="G28" s="72">
        <f>G30+G31+G32+G33</f>
        <v>28.240000000000002</v>
      </c>
      <c r="H28" s="71">
        <f>F28-E28-G28+D28+F28</f>
        <v>-6.4399999999999977</v>
      </c>
    </row>
    <row r="29" spans="1:14" ht="12.75" customHeight="1" x14ac:dyDescent="0.25">
      <c r="A29" s="83" t="s">
        <v>117</v>
      </c>
      <c r="B29" s="111"/>
      <c r="C29" s="85"/>
      <c r="D29" s="86"/>
      <c r="E29" s="85"/>
      <c r="F29" s="85"/>
      <c r="G29" s="110"/>
      <c r="H29" s="71"/>
    </row>
    <row r="30" spans="1:14" ht="12.75" customHeight="1" x14ac:dyDescent="0.25">
      <c r="A30" s="139" t="s">
        <v>118</v>
      </c>
      <c r="B30" s="140"/>
      <c r="C30" s="85"/>
      <c r="D30" s="86">
        <v>-0.55000000000000004</v>
      </c>
      <c r="E30" s="85">
        <v>2.44</v>
      </c>
      <c r="F30" s="85">
        <v>2.48</v>
      </c>
      <c r="G30" s="110">
        <f>F30</f>
        <v>2.48</v>
      </c>
      <c r="H30" s="86">
        <f t="shared" ref="H30:H33" si="1">F30-E30-G30+D30+F30</f>
        <v>-0.51000000000000023</v>
      </c>
    </row>
    <row r="31" spans="1:14" ht="12.75" customHeight="1" x14ac:dyDescent="0.25">
      <c r="A31" s="139" t="s">
        <v>119</v>
      </c>
      <c r="B31" s="140"/>
      <c r="C31" s="85"/>
      <c r="D31" s="86">
        <v>-2.4700000000000002</v>
      </c>
      <c r="E31" s="85">
        <v>11.39</v>
      </c>
      <c r="F31" s="85">
        <v>11.52</v>
      </c>
      <c r="G31" s="110">
        <f t="shared" ref="G31:G33" si="2">F31</f>
        <v>11.52</v>
      </c>
      <c r="H31" s="86">
        <f t="shared" si="1"/>
        <v>-2.3400000000000016</v>
      </c>
    </row>
    <row r="32" spans="1:14" ht="12.75" customHeight="1" x14ac:dyDescent="0.25">
      <c r="A32" s="139" t="s">
        <v>120</v>
      </c>
      <c r="B32" s="140"/>
      <c r="C32" s="85"/>
      <c r="D32" s="86">
        <v>-3.98</v>
      </c>
      <c r="E32" s="85">
        <v>10.94</v>
      </c>
      <c r="F32" s="85">
        <v>11.78</v>
      </c>
      <c r="G32" s="110">
        <f t="shared" si="2"/>
        <v>11.78</v>
      </c>
      <c r="H32" s="86">
        <f t="shared" si="1"/>
        <v>-3.1400000000000006</v>
      </c>
    </row>
    <row r="33" spans="1:26" ht="12.75" customHeight="1" x14ac:dyDescent="0.25">
      <c r="A33" s="139" t="s">
        <v>121</v>
      </c>
      <c r="B33" s="140"/>
      <c r="C33" s="85"/>
      <c r="D33" s="86">
        <v>-0.43</v>
      </c>
      <c r="E33" s="85">
        <v>2.48</v>
      </c>
      <c r="F33" s="85">
        <v>2.46</v>
      </c>
      <c r="G33" s="110">
        <f t="shared" si="2"/>
        <v>2.46</v>
      </c>
      <c r="H33" s="86">
        <f t="shared" si="1"/>
        <v>-0.45000000000000018</v>
      </c>
    </row>
    <row r="34" spans="1:26" s="95" customFormat="1" ht="11.25" customHeight="1" x14ac:dyDescent="0.25">
      <c r="A34" s="165" t="s">
        <v>105</v>
      </c>
      <c r="B34" s="166"/>
      <c r="C34" s="91"/>
      <c r="D34" s="92"/>
      <c r="E34" s="93">
        <f>E8+E24+E28</f>
        <v>543.45999999999992</v>
      </c>
      <c r="F34" s="93">
        <f t="shared" ref="F34:G34" si="3">F8+F24+F28</f>
        <v>582.28</v>
      </c>
      <c r="G34" s="93">
        <f t="shared" si="3"/>
        <v>468.36600000000004</v>
      </c>
      <c r="H34" s="93"/>
    </row>
    <row r="35" spans="1:26" s="95" customFormat="1" ht="11.25" customHeight="1" x14ac:dyDescent="0.25">
      <c r="A35" s="96" t="s">
        <v>106</v>
      </c>
      <c r="B35" s="97"/>
      <c r="C35" s="91"/>
      <c r="D35" s="92"/>
      <c r="E35" s="93"/>
      <c r="F35" s="93"/>
      <c r="G35" s="94"/>
      <c r="H35" s="93"/>
    </row>
    <row r="36" spans="1:26" s="98" customFormat="1" ht="26.25" customHeight="1" x14ac:dyDescent="0.25">
      <c r="A36" s="167" t="s">
        <v>101</v>
      </c>
      <c r="B36" s="168"/>
      <c r="C36" s="91"/>
      <c r="D36" s="92">
        <v>46.47</v>
      </c>
      <c r="E36" s="93">
        <v>13.62</v>
      </c>
      <c r="F36" s="93">
        <v>13.62</v>
      </c>
      <c r="G36" s="94">
        <f>G37</f>
        <v>2.3199999999999998</v>
      </c>
      <c r="H36" s="71">
        <f>F36-E36-G36+D36+F36</f>
        <v>57.769999999999996</v>
      </c>
    </row>
    <row r="37" spans="1:26" s="98" customFormat="1" ht="12.75" customHeight="1" x14ac:dyDescent="0.25">
      <c r="A37" s="99" t="s">
        <v>67</v>
      </c>
      <c r="B37" s="100"/>
      <c r="C37" s="101"/>
      <c r="D37" s="101">
        <v>0</v>
      </c>
      <c r="E37" s="102">
        <v>2.3199999999999998</v>
      </c>
      <c r="F37" s="102">
        <v>2.3199999999999998</v>
      </c>
      <c r="G37" s="103">
        <f>F37</f>
        <v>2.3199999999999998</v>
      </c>
      <c r="H37" s="93">
        <f>D37+F37-G37</f>
        <v>0</v>
      </c>
    </row>
    <row r="38" spans="1:26" s="98" customFormat="1" ht="26.25" customHeight="1" x14ac:dyDescent="0.25">
      <c r="A38" s="167" t="s">
        <v>122</v>
      </c>
      <c r="B38" s="168"/>
      <c r="C38" s="91">
        <v>400</v>
      </c>
      <c r="D38" s="92">
        <v>11.94</v>
      </c>
      <c r="E38" s="93">
        <v>4.8</v>
      </c>
      <c r="F38" s="93">
        <v>4.8</v>
      </c>
      <c r="G38" s="94">
        <f>G39</f>
        <v>0.82</v>
      </c>
      <c r="H38" s="71">
        <f>F38-E38-G38+D38+F38</f>
        <v>15.919999999999998</v>
      </c>
      <c r="J38" s="118"/>
    </row>
    <row r="39" spans="1:26" s="98" customFormat="1" ht="12.75" customHeight="1" x14ac:dyDescent="0.25">
      <c r="A39" s="99" t="s">
        <v>67</v>
      </c>
      <c r="B39" s="100"/>
      <c r="C39" s="101"/>
      <c r="D39" s="101">
        <v>0</v>
      </c>
      <c r="E39" s="102">
        <v>0.82</v>
      </c>
      <c r="F39" s="102">
        <v>0.82</v>
      </c>
      <c r="G39" s="103">
        <f>F39</f>
        <v>0.82</v>
      </c>
      <c r="H39" s="93">
        <f>D39+F39-G39</f>
        <v>0</v>
      </c>
    </row>
    <row r="40" spans="1:26" s="98" customFormat="1" ht="12.75" customHeight="1" x14ac:dyDescent="0.25">
      <c r="A40" s="99"/>
      <c r="B40" s="100"/>
      <c r="C40" s="101"/>
      <c r="D40" s="101"/>
      <c r="E40" s="102"/>
      <c r="F40" s="102"/>
      <c r="G40" s="103"/>
      <c r="H40" s="93"/>
    </row>
    <row r="41" spans="1:26" s="104" customFormat="1" ht="14.25" customHeight="1" x14ac:dyDescent="0.25">
      <c r="A41" s="149" t="s">
        <v>107</v>
      </c>
      <c r="B41" s="164"/>
      <c r="C41" s="72"/>
      <c r="D41" s="81"/>
      <c r="E41" s="71">
        <f>E36+E38</f>
        <v>18.419999999999998</v>
      </c>
      <c r="F41" s="71">
        <f>F36+F38</f>
        <v>18.419999999999998</v>
      </c>
      <c r="G41" s="71">
        <f>G36+G38</f>
        <v>3.1399999999999997</v>
      </c>
      <c r="H41" s="71"/>
    </row>
    <row r="42" spans="1:26" s="76" customFormat="1" x14ac:dyDescent="0.25">
      <c r="A42" s="105" t="s">
        <v>108</v>
      </c>
      <c r="B42" s="106"/>
      <c r="C42" s="72"/>
      <c r="D42" s="81"/>
      <c r="E42" s="72">
        <f>E34+E41</f>
        <v>561.87999999999988</v>
      </c>
      <c r="F42" s="72">
        <f>F34+F41</f>
        <v>600.69999999999993</v>
      </c>
      <c r="G42" s="72">
        <f>G34+G41</f>
        <v>471.50600000000003</v>
      </c>
      <c r="H42" s="71"/>
    </row>
    <row r="43" spans="1:26" s="76" customFormat="1" ht="23.25" x14ac:dyDescent="0.25">
      <c r="A43" s="107" t="s">
        <v>109</v>
      </c>
      <c r="B43" s="108"/>
      <c r="C43" s="72"/>
      <c r="D43" s="71">
        <f>D3</f>
        <v>-157.04000000000002</v>
      </c>
      <c r="E43" s="72"/>
      <c r="F43" s="72"/>
      <c r="G43" s="72"/>
      <c r="H43" s="71">
        <f>F42-E42+D43+F42-G42</f>
        <v>10.973999999999933</v>
      </c>
    </row>
    <row r="44" spans="1:26" s="76" customFormat="1" ht="21.75" customHeight="1" x14ac:dyDescent="0.25">
      <c r="A44" s="145" t="s">
        <v>128</v>
      </c>
      <c r="B44" s="145"/>
      <c r="C44" s="69"/>
      <c r="D44" s="69"/>
      <c r="E44" s="71"/>
      <c r="F44" s="72"/>
      <c r="G44" s="72"/>
      <c r="H44" s="73">
        <f>H45+H46</f>
        <v>10.974000000000046</v>
      </c>
      <c r="I44" s="75"/>
      <c r="J44" s="112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s="76" customFormat="1" ht="14.25" customHeight="1" x14ac:dyDescent="0.25">
      <c r="A45" s="145" t="s">
        <v>110</v>
      </c>
      <c r="B45" s="146"/>
      <c r="C45" s="69"/>
      <c r="D45" s="69"/>
      <c r="E45" s="71"/>
      <c r="F45" s="72"/>
      <c r="G45" s="72"/>
      <c r="H45" s="73">
        <f>H25+H36+H38</f>
        <v>172.12699999999998</v>
      </c>
      <c r="I45" s="75"/>
      <c r="J45" s="75"/>
      <c r="K45" s="112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s="76" customFormat="1" ht="12.75" customHeight="1" x14ac:dyDescent="0.25">
      <c r="A46" s="145" t="s">
        <v>111</v>
      </c>
      <c r="B46" s="146"/>
      <c r="C46" s="69"/>
      <c r="D46" s="69"/>
      <c r="E46" s="71"/>
      <c r="F46" s="72"/>
      <c r="G46" s="72"/>
      <c r="H46" s="73">
        <f>H8+H26+H28+0.01</f>
        <v>-161.15299999999993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s="4" customFormat="1" x14ac:dyDescent="0.25">
      <c r="A47" s="162"/>
      <c r="B47" s="163"/>
      <c r="C47" s="163"/>
      <c r="D47" s="163"/>
      <c r="E47" s="163"/>
      <c r="F47" s="163"/>
      <c r="G47" s="163"/>
      <c r="H47" s="163"/>
    </row>
    <row r="48" spans="1:26" s="4" customFormat="1" ht="30" customHeight="1" x14ac:dyDescent="0.25">
      <c r="A48" s="67"/>
      <c r="B48" s="68"/>
      <c r="C48" s="68"/>
      <c r="D48" s="68"/>
      <c r="E48" s="68"/>
      <c r="F48" s="68"/>
      <c r="G48" s="68"/>
      <c r="H48" s="68"/>
    </row>
    <row r="49" spans="1:8" x14ac:dyDescent="0.25">
      <c r="A49" s="19" t="s">
        <v>129</v>
      </c>
      <c r="D49" s="21"/>
      <c r="E49" s="21"/>
      <c r="F49" s="21"/>
      <c r="G49" s="21"/>
    </row>
    <row r="50" spans="1:8" x14ac:dyDescent="0.25">
      <c r="A50" s="147" t="s">
        <v>50</v>
      </c>
      <c r="B50" s="169"/>
      <c r="C50" s="169"/>
      <c r="D50" s="128"/>
      <c r="E50" s="28" t="s">
        <v>51</v>
      </c>
      <c r="F50" s="28" t="s">
        <v>52</v>
      </c>
      <c r="G50" s="28" t="s">
        <v>53</v>
      </c>
      <c r="H50" s="117" t="s">
        <v>124</v>
      </c>
    </row>
    <row r="51" spans="1:8" x14ac:dyDescent="0.25">
      <c r="A51" s="159" t="s">
        <v>132</v>
      </c>
      <c r="B51" s="160"/>
      <c r="C51" s="160"/>
      <c r="D51" s="161"/>
      <c r="E51" s="29">
        <v>43770</v>
      </c>
      <c r="F51" s="28" t="s">
        <v>133</v>
      </c>
      <c r="G51" s="30">
        <v>11.42</v>
      </c>
      <c r="H51" s="6" t="s">
        <v>134</v>
      </c>
    </row>
    <row r="52" spans="1:8" s="4" customFormat="1" x14ac:dyDescent="0.25">
      <c r="A52" s="142" t="s">
        <v>7</v>
      </c>
      <c r="B52" s="143"/>
      <c r="C52" s="143"/>
      <c r="D52" s="144"/>
      <c r="E52" s="53"/>
      <c r="F52" s="54"/>
      <c r="G52" s="55">
        <f>SUM(G51)</f>
        <v>11.42</v>
      </c>
      <c r="H52" s="113"/>
    </row>
    <row r="53" spans="1:8" s="4" customFormat="1" x14ac:dyDescent="0.25">
      <c r="A53" s="56"/>
      <c r="B53" s="57"/>
      <c r="C53" s="57"/>
      <c r="D53" s="57"/>
      <c r="E53" s="58"/>
      <c r="F53" s="35"/>
      <c r="G53" s="59"/>
    </row>
    <row r="54" spans="1:8" x14ac:dyDescent="0.25">
      <c r="A54" s="119" t="s">
        <v>140</v>
      </c>
      <c r="B54" s="120"/>
      <c r="C54" s="121"/>
      <c r="D54" s="120"/>
      <c r="E54" s="120"/>
      <c r="F54" s="28"/>
      <c r="G54" s="30"/>
    </row>
    <row r="55" spans="1:8" x14ac:dyDescent="0.25">
      <c r="A55" s="147" t="s">
        <v>135</v>
      </c>
      <c r="B55" s="148"/>
      <c r="C55" s="130" t="s">
        <v>136</v>
      </c>
      <c r="D55" s="148"/>
      <c r="E55" s="28" t="s">
        <v>137</v>
      </c>
      <c r="F55" s="28" t="s">
        <v>138</v>
      </c>
      <c r="G55" s="30" t="s">
        <v>139</v>
      </c>
    </row>
    <row r="56" spans="1:8" x14ac:dyDescent="0.25">
      <c r="A56" s="147" t="s">
        <v>141</v>
      </c>
      <c r="B56" s="148"/>
      <c r="C56" s="130" t="s">
        <v>49</v>
      </c>
      <c r="D56" s="128"/>
      <c r="E56" s="28">
        <v>5</v>
      </c>
      <c r="F56" s="28" t="s">
        <v>49</v>
      </c>
      <c r="G56" s="30" t="s">
        <v>49</v>
      </c>
    </row>
    <row r="57" spans="1:8" x14ac:dyDescent="0.25">
      <c r="A57" s="32"/>
      <c r="B57" s="33"/>
      <c r="C57" s="39"/>
      <c r="D57" s="33"/>
      <c r="E57" s="33"/>
      <c r="F57" s="34"/>
      <c r="G57" s="34"/>
    </row>
    <row r="58" spans="1:8" x14ac:dyDescent="0.25">
      <c r="A58" s="35"/>
      <c r="B58" s="36"/>
      <c r="C58" s="40"/>
      <c r="D58" s="37"/>
      <c r="E58" s="34"/>
      <c r="F58" s="34"/>
      <c r="G58" s="34"/>
    </row>
    <row r="59" spans="1:8" x14ac:dyDescent="0.25">
      <c r="A59" s="4" t="s">
        <v>102</v>
      </c>
      <c r="E59" s="31"/>
      <c r="F59" s="60"/>
      <c r="G59" s="31"/>
    </row>
    <row r="60" spans="1:8" x14ac:dyDescent="0.25">
      <c r="A60" s="19" t="s">
        <v>130</v>
      </c>
      <c r="B60" s="61"/>
      <c r="C60" s="62"/>
      <c r="D60" s="19"/>
      <c r="E60" s="31"/>
      <c r="F60" s="60"/>
      <c r="G60" s="31"/>
    </row>
    <row r="61" spans="1:8" ht="56.25" customHeight="1" x14ac:dyDescent="0.25">
      <c r="A61" s="141" t="s">
        <v>142</v>
      </c>
      <c r="B61" s="141"/>
      <c r="C61" s="141"/>
      <c r="D61" s="141"/>
      <c r="E61" s="141"/>
      <c r="F61" s="141"/>
      <c r="G61" s="141"/>
    </row>
    <row r="63" spans="1:8" x14ac:dyDescent="0.25">
      <c r="A63" s="4" t="s">
        <v>68</v>
      </c>
      <c r="B63" s="51"/>
      <c r="C63" s="52"/>
      <c r="D63" s="4"/>
      <c r="E63" s="4" t="s">
        <v>69</v>
      </c>
      <c r="F63" s="4"/>
    </row>
    <row r="64" spans="1:8" x14ac:dyDescent="0.25">
      <c r="A64" s="4" t="s">
        <v>70</v>
      </c>
      <c r="B64" s="51"/>
      <c r="C64" s="52"/>
      <c r="D64" s="4"/>
      <c r="E64" s="4"/>
      <c r="F64" s="4"/>
    </row>
    <row r="65" spans="1:6" ht="15.75" customHeight="1" x14ac:dyDescent="0.25">
      <c r="A65" s="4" t="s">
        <v>76</v>
      </c>
      <c r="B65" s="51"/>
      <c r="C65" s="52"/>
      <c r="D65" s="4"/>
      <c r="E65" s="4"/>
      <c r="F65" s="4"/>
    </row>
    <row r="67" spans="1:6" x14ac:dyDescent="0.25">
      <c r="A67" s="64" t="s">
        <v>71</v>
      </c>
      <c r="B67" s="65"/>
      <c r="C67" s="66"/>
    </row>
    <row r="68" spans="1:6" x14ac:dyDescent="0.25">
      <c r="A68" s="64" t="s">
        <v>72</v>
      </c>
      <c r="B68" s="65"/>
      <c r="C68" s="66" t="s">
        <v>25</v>
      </c>
    </row>
    <row r="69" spans="1:6" x14ac:dyDescent="0.25">
      <c r="A69" s="64" t="s">
        <v>73</v>
      </c>
      <c r="B69" s="65"/>
      <c r="C69" s="66" t="s">
        <v>74</v>
      </c>
    </row>
    <row r="70" spans="1:6" x14ac:dyDescent="0.25">
      <c r="A70" s="64" t="s">
        <v>75</v>
      </c>
      <c r="B70" s="65"/>
      <c r="C70" s="66" t="s">
        <v>131</v>
      </c>
    </row>
  </sheetData>
  <mergeCells count="38">
    <mergeCell ref="A3:B3"/>
    <mergeCell ref="A6:H6"/>
    <mergeCell ref="A51:D51"/>
    <mergeCell ref="A47:H47"/>
    <mergeCell ref="A41:B41"/>
    <mergeCell ref="A44:B44"/>
    <mergeCell ref="A34:B34"/>
    <mergeCell ref="A36:B36"/>
    <mergeCell ref="A50:D50"/>
    <mergeCell ref="A17:B17"/>
    <mergeCell ref="A18:B18"/>
    <mergeCell ref="A20:B20"/>
    <mergeCell ref="A38:B38"/>
    <mergeCell ref="A4:B4"/>
    <mergeCell ref="A5:B5"/>
    <mergeCell ref="A28:B28"/>
    <mergeCell ref="A23:B23"/>
    <mergeCell ref="A24:B24"/>
    <mergeCell ref="A26:B26"/>
    <mergeCell ref="A14:B14"/>
    <mergeCell ref="A15:B15"/>
    <mergeCell ref="A7:B7"/>
    <mergeCell ref="A8:B8"/>
    <mergeCell ref="A10:B10"/>
    <mergeCell ref="A11:H11"/>
    <mergeCell ref="A12:B12"/>
    <mergeCell ref="A30:B30"/>
    <mergeCell ref="A31:B31"/>
    <mergeCell ref="A32:B32"/>
    <mergeCell ref="A33:B33"/>
    <mergeCell ref="A61:G61"/>
    <mergeCell ref="A52:D52"/>
    <mergeCell ref="A45:B45"/>
    <mergeCell ref="A46:B46"/>
    <mergeCell ref="A55:B55"/>
    <mergeCell ref="C55:D55"/>
    <mergeCell ref="A56:B56"/>
    <mergeCell ref="C56:D56"/>
  </mergeCells>
  <pageMargins left="0.7" right="0.7" top="0.75" bottom="0.75" header="0.3" footer="0.3"/>
  <pageSetup paperSize="9" scale="34" fitToHeight="0" orientation="portrait" verticalDpi="0" r:id="rId1"/>
  <ignoredErrors>
    <ignoredError sqref="G37: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2020-01-29T03:39:46Z</cp:lastPrinted>
  <dcterms:created xsi:type="dcterms:W3CDTF">2013-02-18T04:38:06Z</dcterms:created>
  <dcterms:modified xsi:type="dcterms:W3CDTF">2020-02-10T02:39:12Z</dcterms:modified>
</cp:coreProperties>
</file>