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41" i="8" l="1"/>
  <c r="G41" i="8"/>
  <c r="G42" i="8"/>
  <c r="F42" i="8"/>
  <c r="E42" i="8"/>
  <c r="G26" i="8"/>
  <c r="F8" i="8"/>
  <c r="E8" i="8"/>
  <c r="H8" i="8"/>
  <c r="F27" i="8"/>
  <c r="G27" i="8"/>
  <c r="G25" i="8"/>
  <c r="H25" i="8"/>
  <c r="F29" i="8"/>
  <c r="E29" i="8"/>
  <c r="G31" i="8"/>
  <c r="G32" i="8"/>
  <c r="G33" i="8"/>
  <c r="G34" i="8"/>
  <c r="G29" i="8"/>
  <c r="H29" i="8"/>
  <c r="H46" i="8"/>
  <c r="F38" i="8"/>
  <c r="G38" i="8"/>
  <c r="G37" i="8"/>
  <c r="H37" i="8"/>
  <c r="F40" i="8"/>
  <c r="G40" i="8"/>
  <c r="G39" i="8"/>
  <c r="H39" i="8"/>
  <c r="H45" i="8"/>
  <c r="H44" i="8"/>
  <c r="F35" i="8"/>
  <c r="E35" i="8"/>
  <c r="E41" i="8"/>
  <c r="D43" i="8"/>
  <c r="G8" i="8"/>
  <c r="G35" i="8"/>
  <c r="H43" i="8"/>
  <c r="E40" i="8"/>
  <c r="E38" i="8"/>
  <c r="E27" i="8"/>
  <c r="E26" i="8"/>
  <c r="F26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G54" i="8"/>
  <c r="H31" i="8"/>
  <c r="H32" i="8"/>
  <c r="H33" i="8"/>
  <c r="H34" i="8"/>
  <c r="D10" i="8"/>
  <c r="D9" i="8"/>
  <c r="D14" i="8"/>
  <c r="H26" i="8"/>
  <c r="H40" i="8"/>
  <c r="D13" i="8"/>
  <c r="D17" i="8"/>
  <c r="D16" i="8"/>
  <c r="H27" i="8"/>
  <c r="H38" i="8"/>
  <c r="G21" i="8"/>
  <c r="G18" i="8"/>
  <c r="G15" i="8"/>
  <c r="G12" i="8"/>
  <c r="G23" i="8"/>
  <c r="G22" i="8"/>
  <c r="F23" i="8"/>
  <c r="E23" i="8"/>
  <c r="D23" i="8"/>
  <c r="H23" i="8"/>
  <c r="F22" i="8"/>
  <c r="E22" i="8"/>
  <c r="D22" i="8"/>
  <c r="H22" i="8"/>
  <c r="H21" i="8"/>
  <c r="E20" i="8"/>
  <c r="F20" i="8"/>
  <c r="D20" i="8"/>
  <c r="H20" i="8"/>
  <c r="E19" i="8"/>
  <c r="F19" i="8"/>
  <c r="D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  <c r="G20" i="8"/>
  <c r="G19" i="8"/>
  <c r="G17" i="8"/>
  <c r="G16" i="8"/>
  <c r="G14" i="8"/>
  <c r="G13" i="8"/>
  <c r="G10" i="8"/>
  <c r="G9" i="8"/>
</calcChain>
</file>

<file path=xl/comments1.xml><?xml version="1.0" encoding="utf-8"?>
<comments xmlns="http://schemas.openxmlformats.org/spreadsheetml/2006/main">
  <authors>
    <author>BuhFN</author>
  </authors>
  <commentList>
    <comment ref="C37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дог от 01.10.14г. (3 месяца) октопус 200руб в месяц
</t>
        </r>
      </text>
    </comment>
  </commentList>
</comments>
</file>

<file path=xl/sharedStrings.xml><?xml version="1.0" encoding="utf-8"?>
<sst xmlns="http://schemas.openxmlformats.org/spreadsheetml/2006/main" count="168" uniqueCount="146">
  <si>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</si>
  <si>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</si>
  <si>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</si>
  <si>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</si>
  <si>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</si>
  <si>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</si>
  <si>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</si>
  <si>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</si>
  <si>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</si>
  <si>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</si>
  <si>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</si>
  <si>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</si>
  <si>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</si>
  <si>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</si>
  <si>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</si>
  <si>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</si>
  <si>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</si>
  <si>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</si>
  <si>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</si>
  <si>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</si>
  <si>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</si>
  <si>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</si>
  <si>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</si>
  <si>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</si>
  <si>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</si>
  <si>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</si>
  <si>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</si>
  <si>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</si>
  <si>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</si>
  <si>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</si>
  <si>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</si>
  <si>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</si>
  <si>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</si>
  <si>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</si>
  <si>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</si>
  <si>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</si>
  <si>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</si>
  <si>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</si>
  <si>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</si>
  <si>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</si>
  <si>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</si>
  <si>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</si>
  <si>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</si>
  <si>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</si>
  <si>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</si>
  <si>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</si>
  <si>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</si>
  <si>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</si>
  <si>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</si>
  <si>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</si>
  <si>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</si>
  <si>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</si>
  <si>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</si>
  <si>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</si>
  <si>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</si>
  <si>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</si>
  <si>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</si>
  <si>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</si>
  <si>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</si>
  <si>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</si>
  <si>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</si>
  <si>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</si>
  <si>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</si>
  <si>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</si>
  <si>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</si>
  <si>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</si>
  <si>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</si>
  <si>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</si>
  <si>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</si>
  <si>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</si>
  <si>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</si>
  <si>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</si>
  <si>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</si>
  <si>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</si>
  <si>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</si>
  <si>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</si>
  <si>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</si>
  <si>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1.4 Сан содерж. л/клеток</t>
  </si>
  <si>
    <t>ООО "Чистый двор"</t>
  </si>
  <si>
    <t>ООО "Эра"</t>
  </si>
  <si>
    <t>2-265-897</t>
  </si>
  <si>
    <t>ук-0</t>
  </si>
  <si>
    <t>uklr2006@mail.ru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</si>
  <si>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</si>
  <si>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</si>
  <si>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</si>
  <si>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</si>
  <si>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</si>
  <si>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</si>
  <si>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</si>
  <si>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</si>
  <si>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</si>
  <si>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</si>
  <si>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</si>
  <si>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</si>
  <si>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</si>
  <si>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</si>
  <si>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</si>
  <si>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</si>
  <si>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 8</t>
  </si>
  <si>
    <t>ООО " Экологическое предприятие № 1"</t>
  </si>
  <si>
    <t>№ 31/а по ул.Горная</t>
  </si>
  <si>
    <t>Часть 4</t>
  </si>
  <si>
    <t>Количество проживающих</t>
  </si>
  <si>
    <t>ИТОГО ПО ДОМУ:</t>
  </si>
  <si>
    <t>ПРОЧИЕ УСЛУГИ:</t>
  </si>
  <si>
    <t>ИТОГО ПО ПРОЧИМ УСЛУГАМ:</t>
  </si>
  <si>
    <t>в т.ч. услуги по управлению, налоги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</si>
  <si>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</si>
  <si>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</si>
  <si>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</si>
  <si>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</si>
  <si>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</si>
  <si>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 "</t>
  </si>
  <si>
    <t>исполнил</t>
  </si>
  <si>
    <t>сум, тыс.руб.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</si>
  <si>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</si>
  <si>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</si>
  <si>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</si>
  <si>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</si>
  <si>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</si>
  <si>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</si>
  <si>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79,80 м2</t>
  </si>
  <si>
    <t>223,30 м2</t>
  </si>
  <si>
    <t>5. Текущий ремонт коммуникаций, проходящих через нежилые помещения</t>
  </si>
  <si>
    <t>200 руб. мес</t>
  </si>
  <si>
    <t>4. Коммуникации на общедомовом имуществе, исполн. ООО ОктопусНет.</t>
  </si>
  <si>
    <t xml:space="preserve">                       Отчет ООО "Управляющей компании Ленинского района"  за 2019 г.</t>
  </si>
  <si>
    <t>3 854,20 м2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</si>
  <si>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</si>
  <si>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</si>
  <si>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</si>
  <si>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2019г.</t>
  </si>
  <si>
    <t>2. Перечень работ, выполненных по статье " текущий ремонт"  в 2019 году.</t>
  </si>
  <si>
    <t>Аварийная замена стояка канализации</t>
  </si>
  <si>
    <t>8 пм</t>
  </si>
  <si>
    <t>ООО"Эра"</t>
  </si>
  <si>
    <t>Аварийная замена стояка ГВС</t>
  </si>
  <si>
    <t>15 пм</t>
  </si>
  <si>
    <t>21 пм</t>
  </si>
  <si>
    <t>Аварийная замена стояков ХВС</t>
  </si>
  <si>
    <t>План по статье "текущий ремонт" на 2020 год</t>
  </si>
  <si>
    <t>2-20-50-87</t>
  </si>
  <si>
    <t>Управляющая компания предлагает: косметический ремонт подъездов с обновлением системы электроснабжения.  Выполнение необходимых работ возможно за счет дополнительного сбора средств, на основании решения общего собрания собственников.</t>
  </si>
  <si>
    <t xml:space="preserve">         ООО "Управляющая компания Ленинского района"</t>
  </si>
  <si>
    <t xml:space="preserve">ИСХ.   №   75/01 от 22.01.2020г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</si>
</sst>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2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 wrapText="1"/>
    </xf>
    <xf numFmtId="2" fontId="9" fillId="2" borderId="3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2" fontId="3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0" fillId="2" borderId="0" xfId="0" applyFill="1" applyBorder="1" applyAlignment="1"/>
    <xf numFmtId="17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0" fillId="0" borderId="0" xfId="0" applyFont="1"/>
    <xf numFmtId="0" fontId="3" fillId="2" borderId="1" xfId="0" applyFont="1" applyFill="1" applyBorder="1"/>
    <xf numFmtId="0" fontId="9" fillId="2" borderId="1" xfId="0" applyFont="1" applyFill="1" applyBorder="1"/>
    <xf numFmtId="0" fontId="0" fillId="2" borderId="4" xfId="0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2" fontId="0" fillId="0" borderId="0" xfId="0" applyNumberFormat="1" applyAlignment="1"/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0" borderId="0" xfId="0" applyNumberFormat="1" applyBorder="1"/>
    <xf numFmtId="17" fontId="3" fillId="2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9" fillId="2" borderId="2" xfId="0" applyFont="1" applyFill="1" applyBorder="1" applyAlignment="1"/>
    <xf numFmtId="0" fontId="4" fillId="2" borderId="5" xfId="0" applyFont="1" applyFill="1" applyBorder="1" applyAlignment="1"/>
    <xf numFmtId="0" fontId="0" fillId="2" borderId="5" xfId="0" applyFill="1" applyBorder="1" applyAlignment="1"/>
    <xf numFmtId="0" fontId="9" fillId="2" borderId="2" xfId="0" applyFont="1" applyFill="1" applyBorder="1" applyAlignment="1">
      <alignment horizontal="center"/>
    </xf>
    <xf numFmtId="0" fontId="0" fillId="2" borderId="4" xfId="0" applyFill="1" applyBorder="1" applyAlignment="1"/>
    <xf numFmtId="0" fontId="9" fillId="2" borderId="6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12" fillId="2" borderId="2" xfId="0" applyFont="1" applyFill="1" applyBorder="1" applyAlignment="1"/>
    <xf numFmtId="0" fontId="4" fillId="2" borderId="4" xfId="0" applyFont="1" applyFill="1" applyBorder="1" applyAlignment="1"/>
    <xf numFmtId="0" fontId="6" fillId="2" borderId="2" xfId="0" applyFont="1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="120" zoomScaleNormal="120" workbookViewId="0">
      <selection activeCell="F10" sqref="F10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6" x14ac:dyDescent="0.25">
      <c r="A1" s="2" t="s">
        <v>127</v>
      </c>
      <c r="C1" s="1"/>
    </row>
    <row r="2" spans="1:6" ht="15" customHeight="1" x14ac:dyDescent="0.25">
      <c r="A2" s="2" t="s">
        <v>43</v>
      </c>
      <c r="C2" s="4"/>
      <c r="F2" t="s">
        <v>81</v>
      </c>
    </row>
    <row r="3" spans="1:6" ht="15.75" x14ac:dyDescent="0.25">
      <c r="B3" s="4" t="s">
        <v>10</v>
      </c>
      <c r="C3" s="22" t="s">
        <v>101</v>
      </c>
    </row>
    <row r="4" spans="1:6" s="21" customFormat="1" ht="14.25" customHeight="1" x14ac:dyDescent="0.2">
      <c r="A4" s="20" t="s">
        <v>145</v>
      </c>
      <c r="C4" s="20"/>
    </row>
    <row r="5" spans="1:6" ht="15" customHeight="1" x14ac:dyDescent="0.25">
      <c r="A5" s="4" t="s">
        <v>8</v>
      </c>
      <c r="C5" s="4"/>
    </row>
    <row r="6" spans="1:6" s="21" customFormat="1" ht="12.75" customHeight="1" x14ac:dyDescent="0.25">
      <c r="A6" s="4" t="s">
        <v>44</v>
      </c>
      <c r="C6" s="20"/>
    </row>
    <row r="7" spans="1:6" s="21" customFormat="1" ht="12.75" customHeight="1" x14ac:dyDescent="0.25">
      <c r="A7" s="5"/>
      <c r="B7"/>
      <c r="C7"/>
      <c r="D7"/>
    </row>
    <row r="8" spans="1:6" s="3" customFormat="1" ht="15" customHeight="1" x14ac:dyDescent="0.25">
      <c r="A8" s="12" t="s">
        <v>0</v>
      </c>
      <c r="B8" s="13" t="s">
        <v>9</v>
      </c>
      <c r="C8" s="25" t="s">
        <v>144</v>
      </c>
      <c r="D8" s="10"/>
    </row>
    <row r="9" spans="1:6" s="3" customFormat="1" ht="12" customHeight="1" x14ac:dyDescent="0.25">
      <c r="A9" s="12" t="s">
        <v>1</v>
      </c>
      <c r="B9" s="13" t="s">
        <v>11</v>
      </c>
      <c r="C9" s="117" t="s">
        <v>12</v>
      </c>
      <c r="D9" s="118"/>
    </row>
    <row r="10" spans="1:6" s="3" customFormat="1" ht="24" customHeight="1" x14ac:dyDescent="0.25">
      <c r="A10" s="12" t="s">
        <v>2</v>
      </c>
      <c r="B10" s="14" t="s">
        <v>83</v>
      </c>
      <c r="C10" s="119" t="s">
        <v>84</v>
      </c>
      <c r="D10" s="120"/>
    </row>
    <row r="11" spans="1:6" s="3" customFormat="1" ht="15" customHeight="1" x14ac:dyDescent="0.25">
      <c r="A11" s="12" t="s">
        <v>3</v>
      </c>
      <c r="B11" s="13" t="s">
        <v>13</v>
      </c>
      <c r="C11" s="117" t="s">
        <v>14</v>
      </c>
      <c r="D11" s="118"/>
    </row>
    <row r="12" spans="1:6" s="3" customFormat="1" ht="18" customHeight="1" x14ac:dyDescent="0.25">
      <c r="A12" s="123">
        <v>5</v>
      </c>
      <c r="B12" s="123" t="s">
        <v>85</v>
      </c>
      <c r="C12" s="35" t="s">
        <v>86</v>
      </c>
      <c r="D12" s="36" t="s">
        <v>87</v>
      </c>
    </row>
    <row r="13" spans="1:6" s="3" customFormat="1" ht="14.25" customHeight="1" x14ac:dyDescent="0.25">
      <c r="A13" s="123"/>
      <c r="B13" s="123"/>
      <c r="C13" s="35" t="s">
        <v>88</v>
      </c>
      <c r="D13" s="36" t="s">
        <v>89</v>
      </c>
    </row>
    <row r="14" spans="1:6" s="3" customFormat="1" x14ac:dyDescent="0.25">
      <c r="A14" s="123"/>
      <c r="B14" s="123"/>
      <c r="C14" s="35" t="s">
        <v>90</v>
      </c>
      <c r="D14" s="36" t="s">
        <v>91</v>
      </c>
    </row>
    <row r="15" spans="1:6" s="3" customFormat="1" ht="16.5" customHeight="1" x14ac:dyDescent="0.25">
      <c r="A15" s="123"/>
      <c r="B15" s="123"/>
      <c r="C15" s="35" t="s">
        <v>92</v>
      </c>
      <c r="D15" s="36" t="s">
        <v>94</v>
      </c>
    </row>
    <row r="16" spans="1:6" s="3" customFormat="1" ht="16.5" customHeight="1" x14ac:dyDescent="0.25">
      <c r="A16" s="123"/>
      <c r="B16" s="123"/>
      <c r="C16" s="35" t="s">
        <v>93</v>
      </c>
      <c r="D16" s="36" t="s">
        <v>87</v>
      </c>
    </row>
    <row r="17" spans="1:4" s="5" customFormat="1" ht="15.75" customHeight="1" x14ac:dyDescent="0.25">
      <c r="A17" s="123"/>
      <c r="B17" s="123"/>
      <c r="C17" s="35" t="s">
        <v>95</v>
      </c>
      <c r="D17" s="36" t="s">
        <v>96</v>
      </c>
    </row>
    <row r="18" spans="1:4" s="5" customFormat="1" ht="15.75" customHeight="1" x14ac:dyDescent="0.25">
      <c r="A18" s="123"/>
      <c r="B18" s="123"/>
      <c r="C18" s="37" t="s">
        <v>97</v>
      </c>
      <c r="D18" s="36" t="s">
        <v>98</v>
      </c>
    </row>
    <row r="19" spans="1:4" ht="21.75" customHeight="1" x14ac:dyDescent="0.25">
      <c r="A19" s="12" t="s">
        <v>4</v>
      </c>
      <c r="B19" s="13" t="s">
        <v>15</v>
      </c>
      <c r="C19" s="124" t="s">
        <v>82</v>
      </c>
      <c r="D19" s="125"/>
    </row>
    <row r="20" spans="1:4" s="5" customFormat="1" ht="17.25" customHeight="1" x14ac:dyDescent="0.25">
      <c r="A20" s="12" t="s">
        <v>5</v>
      </c>
      <c r="B20" s="13" t="s">
        <v>16</v>
      </c>
      <c r="C20" s="126" t="s">
        <v>46</v>
      </c>
      <c r="D20" s="127"/>
    </row>
    <row r="21" spans="1:4" s="5" customFormat="1" ht="15" customHeight="1" x14ac:dyDescent="0.25">
      <c r="A21" s="12" t="s">
        <v>6</v>
      </c>
      <c r="B21" s="13" t="s">
        <v>17</v>
      </c>
      <c r="C21" s="119" t="s">
        <v>18</v>
      </c>
      <c r="D21" s="128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6"/>
      <c r="C23" s="16"/>
      <c r="D23" s="113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20</v>
      </c>
      <c r="C25" s="7" t="s">
        <v>21</v>
      </c>
      <c r="D25" s="9" t="s">
        <v>22</v>
      </c>
    </row>
    <row r="26" spans="1:4" ht="30" customHeight="1" x14ac:dyDescent="0.25">
      <c r="A26" s="114" t="s">
        <v>25</v>
      </c>
      <c r="B26" s="115"/>
      <c r="C26" s="115"/>
      <c r="D26" s="116"/>
    </row>
    <row r="27" spans="1:4" ht="12" customHeight="1" x14ac:dyDescent="0.25">
      <c r="A27" s="32"/>
      <c r="B27" s="33"/>
      <c r="C27" s="33"/>
      <c r="D27" s="34"/>
    </row>
    <row r="28" spans="1:4" ht="13.5" customHeight="1" x14ac:dyDescent="0.25">
      <c r="A28" s="7">
        <v>1</v>
      </c>
      <c r="B28" s="6" t="s">
        <v>78</v>
      </c>
      <c r="C28" s="6" t="s">
        <v>23</v>
      </c>
      <c r="D28" s="6" t="s">
        <v>24</v>
      </c>
    </row>
    <row r="29" spans="1:4" x14ac:dyDescent="0.25">
      <c r="A29" s="19" t="s">
        <v>26</v>
      </c>
      <c r="B29" s="18"/>
      <c r="C29" s="18"/>
      <c r="D29" s="18"/>
    </row>
    <row r="30" spans="1:4" x14ac:dyDescent="0.25">
      <c r="A30" s="7">
        <v>1</v>
      </c>
      <c r="B30" s="6" t="s">
        <v>79</v>
      </c>
      <c r="C30" s="6" t="s">
        <v>99</v>
      </c>
      <c r="D30" s="6" t="s">
        <v>80</v>
      </c>
    </row>
    <row r="31" spans="1:4" x14ac:dyDescent="0.25">
      <c r="A31" s="19" t="s">
        <v>37</v>
      </c>
      <c r="B31" s="18"/>
      <c r="C31" s="18"/>
      <c r="D31" s="18"/>
    </row>
    <row r="32" spans="1:4" x14ac:dyDescent="0.25">
      <c r="A32" s="19" t="s">
        <v>38</v>
      </c>
      <c r="B32" s="18"/>
      <c r="C32" s="18"/>
      <c r="D32" s="18"/>
    </row>
    <row r="33" spans="1:4" x14ac:dyDescent="0.25">
      <c r="A33" s="7">
        <v>1</v>
      </c>
      <c r="B33" s="6" t="s">
        <v>113</v>
      </c>
      <c r="C33" s="6" t="s">
        <v>99</v>
      </c>
      <c r="D33" s="6" t="s">
        <v>27</v>
      </c>
    </row>
    <row r="34" spans="1:4" ht="15" customHeight="1" x14ac:dyDescent="0.25">
      <c r="A34" s="19" t="s">
        <v>28</v>
      </c>
      <c r="B34" s="18"/>
      <c r="C34" s="18"/>
      <c r="D34" s="18"/>
    </row>
    <row r="35" spans="1:4" x14ac:dyDescent="0.25">
      <c r="A35" s="7">
        <v>1</v>
      </c>
      <c r="B35" s="6" t="s">
        <v>100</v>
      </c>
      <c r="C35" s="6" t="s">
        <v>23</v>
      </c>
      <c r="D35" s="6" t="s">
        <v>24</v>
      </c>
    </row>
    <row r="36" spans="1:4" x14ac:dyDescent="0.25">
      <c r="A36" s="26"/>
      <c r="B36" s="11"/>
      <c r="C36" s="11"/>
      <c r="D36" s="11"/>
    </row>
    <row r="37" spans="1:4" x14ac:dyDescent="0.25">
      <c r="A37" s="4" t="s">
        <v>42</v>
      </c>
      <c r="B37" s="18"/>
      <c r="C37" s="18"/>
      <c r="D37" s="18"/>
    </row>
    <row r="38" spans="1:4" ht="15" customHeight="1" x14ac:dyDescent="0.25">
      <c r="A38" s="7">
        <v>1</v>
      </c>
      <c r="B38" s="6" t="s">
        <v>29</v>
      </c>
      <c r="C38" s="121">
        <v>1973</v>
      </c>
      <c r="D38" s="122"/>
    </row>
    <row r="39" spans="1:4" x14ac:dyDescent="0.25">
      <c r="A39" s="7">
        <v>2</v>
      </c>
      <c r="B39" s="6" t="s">
        <v>31</v>
      </c>
      <c r="C39" s="121">
        <v>5</v>
      </c>
      <c r="D39" s="122"/>
    </row>
    <row r="40" spans="1:4" x14ac:dyDescent="0.25">
      <c r="A40" s="7">
        <v>3</v>
      </c>
      <c r="B40" s="6" t="s">
        <v>32</v>
      </c>
      <c r="C40" s="121">
        <v>4</v>
      </c>
      <c r="D40" s="122"/>
    </row>
    <row r="41" spans="1:4" x14ac:dyDescent="0.25">
      <c r="A41" s="7">
        <v>4</v>
      </c>
      <c r="B41" s="6" t="s">
        <v>30</v>
      </c>
      <c r="C41" s="121" t="s">
        <v>64</v>
      </c>
      <c r="D41" s="122"/>
    </row>
    <row r="42" spans="1:4" ht="15" customHeight="1" x14ac:dyDescent="0.25">
      <c r="A42" s="7">
        <v>5</v>
      </c>
      <c r="B42" s="6" t="s">
        <v>33</v>
      </c>
      <c r="C42" s="121" t="s">
        <v>64</v>
      </c>
      <c r="D42" s="122"/>
    </row>
    <row r="43" spans="1:4" x14ac:dyDescent="0.25">
      <c r="A43" s="7">
        <v>6</v>
      </c>
      <c r="B43" s="6" t="s">
        <v>34</v>
      </c>
      <c r="C43" s="121" t="s">
        <v>128</v>
      </c>
      <c r="D43" s="122"/>
    </row>
    <row r="44" spans="1:4" x14ac:dyDescent="0.25">
      <c r="A44" s="7">
        <v>7</v>
      </c>
      <c r="B44" s="6" t="s">
        <v>35</v>
      </c>
      <c r="C44" s="121" t="s">
        <v>122</v>
      </c>
      <c r="D44" s="122"/>
    </row>
    <row r="45" spans="1:4" ht="15" customHeight="1" x14ac:dyDescent="0.25">
      <c r="A45" s="7">
        <v>8</v>
      </c>
      <c r="B45" s="6" t="s">
        <v>36</v>
      </c>
      <c r="C45" s="121" t="s">
        <v>123</v>
      </c>
      <c r="D45" s="122"/>
    </row>
    <row r="46" spans="1:4" ht="15" customHeight="1" x14ac:dyDescent="0.25">
      <c r="A46" s="7">
        <v>9</v>
      </c>
      <c r="B46" s="6" t="s">
        <v>103</v>
      </c>
      <c r="C46" s="121">
        <v>157</v>
      </c>
      <c r="D46" s="120"/>
    </row>
    <row r="47" spans="1:4" x14ac:dyDescent="0.25">
      <c r="A47" s="7">
        <v>10</v>
      </c>
      <c r="B47" s="6" t="s">
        <v>65</v>
      </c>
      <c r="C47" s="129">
        <v>39448</v>
      </c>
      <c r="D47" s="122"/>
    </row>
    <row r="48" spans="1:4" x14ac:dyDescent="0.25">
      <c r="A48" s="4"/>
    </row>
    <row r="49" spans="1:4" x14ac:dyDescent="0.25">
      <c r="A49" s="4"/>
    </row>
    <row r="51" spans="1:4" x14ac:dyDescent="0.25">
      <c r="A51" s="38"/>
      <c r="B51" s="38"/>
      <c r="C51" s="30"/>
      <c r="D51" s="31"/>
    </row>
    <row r="52" spans="1:4" x14ac:dyDescent="0.25">
      <c r="A52" s="38"/>
      <c r="B52" s="38"/>
      <c r="C52" s="30"/>
      <c r="D52" s="31"/>
    </row>
    <row r="53" spans="1:4" x14ac:dyDescent="0.25">
      <c r="A53" s="38"/>
      <c r="B53" s="38"/>
      <c r="C53" s="30"/>
      <c r="D53" s="31"/>
    </row>
    <row r="54" spans="1:4" x14ac:dyDescent="0.25">
      <c r="A54" s="38"/>
      <c r="B54" s="38"/>
      <c r="C54" s="30"/>
      <c r="D54" s="31"/>
    </row>
    <row r="55" spans="1:4" x14ac:dyDescent="0.25">
      <c r="A55" s="38"/>
      <c r="B55" s="38"/>
      <c r="C55" s="29"/>
      <c r="D55" s="31"/>
    </row>
    <row r="56" spans="1:4" x14ac:dyDescent="0.25">
      <c r="A56" s="38"/>
      <c r="B56" s="38"/>
      <c r="C56" s="39"/>
      <c r="D56" s="31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5"/>
  <sheetViews>
    <sheetView topLeftCell="A49" workbookViewId="0">
      <selection sqref="A1:H75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27" customWidth="1"/>
    <col min="4" max="4" width="8.28515625" customWidth="1"/>
    <col min="5" max="5" width="9.5703125" customWidth="1"/>
    <col min="6" max="6" width="9.7109375" customWidth="1"/>
    <col min="7" max="7" width="9" style="28" customWidth="1"/>
  </cols>
  <sheetData>
    <row r="1" spans="1:26" x14ac:dyDescent="0.25">
      <c r="A1" s="44" t="s">
        <v>108</v>
      </c>
      <c r="B1" s="45"/>
      <c r="C1" s="41"/>
      <c r="D1" s="41"/>
      <c r="E1" s="45"/>
      <c r="F1" s="45"/>
      <c r="G1" s="41"/>
      <c r="H1" s="46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x14ac:dyDescent="0.25">
      <c r="A2" s="44" t="s">
        <v>129</v>
      </c>
      <c r="B2" s="45"/>
      <c r="C2" s="41"/>
      <c r="D2" s="41"/>
      <c r="E2" s="45"/>
      <c r="F2" s="45"/>
      <c r="G2" s="41"/>
      <c r="H2" s="46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23.25" customHeight="1" x14ac:dyDescent="0.25">
      <c r="A3" s="130" t="s">
        <v>130</v>
      </c>
      <c r="B3" s="130"/>
      <c r="C3" s="47"/>
      <c r="D3" s="48">
        <v>-463.82</v>
      </c>
      <c r="E3" s="49"/>
      <c r="F3" s="50"/>
      <c r="G3" s="50"/>
      <c r="H3" s="51"/>
      <c r="I3" s="43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3.5" customHeight="1" x14ac:dyDescent="0.25">
      <c r="A4" s="130" t="s">
        <v>109</v>
      </c>
      <c r="B4" s="131"/>
      <c r="C4" s="47"/>
      <c r="D4" s="48">
        <v>24.62</v>
      </c>
      <c r="E4" s="49"/>
      <c r="F4" s="50"/>
      <c r="G4" s="50"/>
      <c r="H4" s="52"/>
      <c r="I4" s="43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0.5" customHeight="1" x14ac:dyDescent="0.25">
      <c r="A5" s="130" t="s">
        <v>110</v>
      </c>
      <c r="B5" s="131"/>
      <c r="C5" s="47"/>
      <c r="D5" s="48">
        <v>-488.44</v>
      </c>
      <c r="E5" s="49"/>
      <c r="F5" s="50"/>
      <c r="G5" s="50"/>
      <c r="H5" s="51"/>
      <c r="I5" s="43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x14ac:dyDescent="0.25">
      <c r="A6" s="132" t="s">
        <v>131</v>
      </c>
      <c r="B6" s="133"/>
      <c r="C6" s="133"/>
      <c r="D6" s="133"/>
      <c r="E6" s="133"/>
      <c r="F6" s="133"/>
      <c r="G6" s="133"/>
      <c r="H6" s="134"/>
      <c r="I6" s="43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56.25" customHeight="1" x14ac:dyDescent="0.25">
      <c r="A7" s="143" t="s">
        <v>52</v>
      </c>
      <c r="B7" s="144"/>
      <c r="C7" s="53" t="s">
        <v>53</v>
      </c>
      <c r="D7" s="54" t="s">
        <v>54</v>
      </c>
      <c r="E7" s="54" t="s">
        <v>55</v>
      </c>
      <c r="F7" s="54" t="s">
        <v>56</v>
      </c>
      <c r="G7" s="55" t="s">
        <v>57</v>
      </c>
      <c r="H7" s="54" t="s">
        <v>58</v>
      </c>
    </row>
    <row r="8" spans="1:26" ht="17.25" customHeight="1" x14ac:dyDescent="0.25">
      <c r="A8" s="143" t="s">
        <v>59</v>
      </c>
      <c r="B8" s="145"/>
      <c r="C8" s="50">
        <f>C12+C15+C18+C21</f>
        <v>16.100000000000001</v>
      </c>
      <c r="D8" s="56">
        <v>-137.25</v>
      </c>
      <c r="E8" s="49">
        <f>E12+E15+E18+E21</f>
        <v>739.2399999999999</v>
      </c>
      <c r="F8" s="49">
        <f>F12+F15+F18+F21</f>
        <v>706.66</v>
      </c>
      <c r="G8" s="49">
        <f>F8</f>
        <v>706.66</v>
      </c>
      <c r="H8" s="49">
        <f>F8-E8+D8</f>
        <v>-169.82999999999993</v>
      </c>
    </row>
    <row r="9" spans="1:26" x14ac:dyDescent="0.25">
      <c r="A9" s="57" t="s">
        <v>60</v>
      </c>
      <c r="B9" s="58"/>
      <c r="C9" s="59">
        <f>C8-C10</f>
        <v>14.490000000000002</v>
      </c>
      <c r="D9" s="60">
        <f>D8-D10</f>
        <v>-123.52500000000001</v>
      </c>
      <c r="E9" s="60">
        <f>E8-E10</f>
        <v>665.31599999999992</v>
      </c>
      <c r="F9" s="60">
        <f>F8-F10</f>
        <v>635.99399999999991</v>
      </c>
      <c r="G9" s="60">
        <f>G8-G10</f>
        <v>635.99399999999991</v>
      </c>
      <c r="H9" s="49">
        <f t="shared" ref="H9:H10" si="0">F9-E9+D9</f>
        <v>-152.84700000000001</v>
      </c>
    </row>
    <row r="10" spans="1:26" x14ac:dyDescent="0.25">
      <c r="A10" s="139" t="s">
        <v>61</v>
      </c>
      <c r="B10" s="140"/>
      <c r="C10" s="59">
        <f>C8*10%</f>
        <v>1.6100000000000003</v>
      </c>
      <c r="D10" s="60">
        <f>D8*10%</f>
        <v>-13.725000000000001</v>
      </c>
      <c r="E10" s="60">
        <f>E8*10%</f>
        <v>73.923999999999992</v>
      </c>
      <c r="F10" s="60">
        <f>F8*10%</f>
        <v>70.665999999999997</v>
      </c>
      <c r="G10" s="60">
        <f>G8*10%</f>
        <v>70.665999999999997</v>
      </c>
      <c r="H10" s="49">
        <f t="shared" si="0"/>
        <v>-16.982999999999997</v>
      </c>
    </row>
    <row r="11" spans="1:26" ht="16.5" customHeight="1" x14ac:dyDescent="0.25">
      <c r="A11" s="146" t="s">
        <v>62</v>
      </c>
      <c r="B11" s="147"/>
      <c r="C11" s="147"/>
      <c r="D11" s="147"/>
      <c r="E11" s="147"/>
      <c r="F11" s="147"/>
      <c r="G11" s="147"/>
      <c r="H11" s="145"/>
      <c r="J11" s="40"/>
    </row>
    <row r="12" spans="1:26" x14ac:dyDescent="0.25">
      <c r="A12" s="137" t="s">
        <v>45</v>
      </c>
      <c r="B12" s="138"/>
      <c r="C12" s="56">
        <v>5.75</v>
      </c>
      <c r="D12" s="61">
        <v>-51.11</v>
      </c>
      <c r="E12" s="60">
        <v>264</v>
      </c>
      <c r="F12" s="60">
        <v>252.46</v>
      </c>
      <c r="G12" s="60">
        <f>F12</f>
        <v>252.46</v>
      </c>
      <c r="H12" s="60">
        <f>F12-E12+D12</f>
        <v>-62.649999999999991</v>
      </c>
      <c r="J12" s="40"/>
    </row>
    <row r="13" spans="1:26" x14ac:dyDescent="0.25">
      <c r="A13" s="57" t="s">
        <v>60</v>
      </c>
      <c r="B13" s="58"/>
      <c r="C13" s="59">
        <f>C12-C14</f>
        <v>5.1749999999999998</v>
      </c>
      <c r="D13" s="60">
        <f>D12-D14</f>
        <v>-45.998999999999995</v>
      </c>
      <c r="E13" s="60">
        <f>E12-E14</f>
        <v>237.6</v>
      </c>
      <c r="F13" s="60">
        <f>F12-F14</f>
        <v>227.214</v>
      </c>
      <c r="G13" s="60">
        <f>G12-G14</f>
        <v>227.214</v>
      </c>
      <c r="H13" s="60">
        <f t="shared" ref="H13:H23" si="1">F13-E13+D13</f>
        <v>-56.384999999999991</v>
      </c>
    </row>
    <row r="14" spans="1:26" x14ac:dyDescent="0.25">
      <c r="A14" s="139" t="s">
        <v>61</v>
      </c>
      <c r="B14" s="140"/>
      <c r="C14" s="59">
        <f>C12*10%</f>
        <v>0.57500000000000007</v>
      </c>
      <c r="D14" s="60">
        <f>D12*10%</f>
        <v>-5.1110000000000007</v>
      </c>
      <c r="E14" s="60">
        <f>E12*10%</f>
        <v>26.400000000000002</v>
      </c>
      <c r="F14" s="60">
        <f>F12*10%</f>
        <v>25.246000000000002</v>
      </c>
      <c r="G14" s="60">
        <f>G12*10%</f>
        <v>25.246000000000002</v>
      </c>
      <c r="H14" s="60">
        <f t="shared" si="1"/>
        <v>-6.2650000000000006</v>
      </c>
    </row>
    <row r="15" spans="1:26" ht="23.25" customHeight="1" x14ac:dyDescent="0.25">
      <c r="A15" s="137" t="s">
        <v>39</v>
      </c>
      <c r="B15" s="138"/>
      <c r="C15" s="56">
        <v>3.51</v>
      </c>
      <c r="D15" s="60">
        <v>-30.62</v>
      </c>
      <c r="E15" s="60">
        <v>161.16</v>
      </c>
      <c r="F15" s="60">
        <v>155.44999999999999</v>
      </c>
      <c r="G15" s="60">
        <f>F15</f>
        <v>155.44999999999999</v>
      </c>
      <c r="H15" s="60">
        <f t="shared" si="1"/>
        <v>-36.330000000000013</v>
      </c>
    </row>
    <row r="16" spans="1:26" x14ac:dyDescent="0.25">
      <c r="A16" s="57" t="s">
        <v>60</v>
      </c>
      <c r="B16" s="58"/>
      <c r="C16" s="59">
        <f>C15-C17</f>
        <v>3.1589999999999998</v>
      </c>
      <c r="D16" s="60">
        <f>D15-D17</f>
        <v>-27.558</v>
      </c>
      <c r="E16" s="60">
        <f>E15-E17</f>
        <v>145.04399999999998</v>
      </c>
      <c r="F16" s="60">
        <f>F15-F17</f>
        <v>139.905</v>
      </c>
      <c r="G16" s="60">
        <f>G15-G17</f>
        <v>139.905</v>
      </c>
      <c r="H16" s="60">
        <f t="shared" si="1"/>
        <v>-32.696999999999981</v>
      </c>
    </row>
    <row r="17" spans="1:8" ht="15" customHeight="1" x14ac:dyDescent="0.25">
      <c r="A17" s="139" t="s">
        <v>61</v>
      </c>
      <c r="B17" s="140"/>
      <c r="C17" s="59">
        <f>C15*10%</f>
        <v>0.35099999999999998</v>
      </c>
      <c r="D17" s="60">
        <f>D15*10%</f>
        <v>-3.0620000000000003</v>
      </c>
      <c r="E17" s="60">
        <f>E15*10%</f>
        <v>16.116</v>
      </c>
      <c r="F17" s="60">
        <f>F15*10%</f>
        <v>15.545</v>
      </c>
      <c r="G17" s="60">
        <f>G15*10%</f>
        <v>15.545</v>
      </c>
      <c r="H17" s="60">
        <f t="shared" si="1"/>
        <v>-3.633</v>
      </c>
    </row>
    <row r="18" spans="1:8" ht="14.25" customHeight="1" x14ac:dyDescent="0.25">
      <c r="A18" s="62" t="s">
        <v>76</v>
      </c>
      <c r="B18" s="63"/>
      <c r="C18" s="50">
        <v>4.43</v>
      </c>
      <c r="D18" s="60">
        <v>-34.5</v>
      </c>
      <c r="E18" s="60">
        <v>203.42</v>
      </c>
      <c r="F18" s="60">
        <v>192.92</v>
      </c>
      <c r="G18" s="60">
        <f>F18</f>
        <v>192.92</v>
      </c>
      <c r="H18" s="60">
        <f t="shared" si="1"/>
        <v>-45</v>
      </c>
    </row>
    <row r="19" spans="1:8" ht="14.25" customHeight="1" x14ac:dyDescent="0.25">
      <c r="A19" s="57" t="s">
        <v>60</v>
      </c>
      <c r="B19" s="58"/>
      <c r="C19" s="59">
        <f>C18-C20</f>
        <v>3.9869999999999997</v>
      </c>
      <c r="D19" s="60">
        <f>D18-D20</f>
        <v>-31.05</v>
      </c>
      <c r="E19" s="60">
        <f>E18-E20</f>
        <v>183.07799999999997</v>
      </c>
      <c r="F19" s="60">
        <f>F18-F20</f>
        <v>173.62799999999999</v>
      </c>
      <c r="G19" s="60">
        <f>G18-G20</f>
        <v>173.62799999999999</v>
      </c>
      <c r="H19" s="60">
        <f t="shared" si="1"/>
        <v>-40.499999999999986</v>
      </c>
    </row>
    <row r="20" spans="1:8" x14ac:dyDescent="0.25">
      <c r="A20" s="139" t="s">
        <v>61</v>
      </c>
      <c r="B20" s="140"/>
      <c r="C20" s="59">
        <f>C18*10%</f>
        <v>0.443</v>
      </c>
      <c r="D20" s="60">
        <f>D18*10%</f>
        <v>-3.45</v>
      </c>
      <c r="E20" s="60">
        <f>E18*10%</f>
        <v>20.341999999999999</v>
      </c>
      <c r="F20" s="60">
        <f>F18*10%</f>
        <v>19.292000000000002</v>
      </c>
      <c r="G20" s="60">
        <f>G18*10%</f>
        <v>19.292000000000002</v>
      </c>
      <c r="H20" s="60">
        <f t="shared" si="1"/>
        <v>-4.4999999999999973</v>
      </c>
    </row>
    <row r="21" spans="1:8" ht="12" customHeight="1" x14ac:dyDescent="0.25">
      <c r="A21" s="137" t="s">
        <v>77</v>
      </c>
      <c r="B21" s="138"/>
      <c r="C21" s="53">
        <v>2.41</v>
      </c>
      <c r="D21" s="61">
        <v>-21.01</v>
      </c>
      <c r="E21" s="60">
        <v>110.66</v>
      </c>
      <c r="F21" s="60">
        <v>105.83</v>
      </c>
      <c r="G21" s="60">
        <f>F21</f>
        <v>105.83</v>
      </c>
      <c r="H21" s="60">
        <f t="shared" si="1"/>
        <v>-25.84</v>
      </c>
    </row>
    <row r="22" spans="1:8" ht="13.5" customHeight="1" x14ac:dyDescent="0.25">
      <c r="A22" s="57" t="s">
        <v>60</v>
      </c>
      <c r="B22" s="58"/>
      <c r="C22" s="60">
        <f>C21-C23</f>
        <v>2.169</v>
      </c>
      <c r="D22" s="60">
        <f>D21-D23</f>
        <v>-18.909000000000002</v>
      </c>
      <c r="E22" s="60">
        <f>E21-E23</f>
        <v>99.593999999999994</v>
      </c>
      <c r="F22" s="60">
        <f>F21-F23</f>
        <v>95.247</v>
      </c>
      <c r="G22" s="60">
        <f>G21-G23</f>
        <v>95.247</v>
      </c>
      <c r="H22" s="60">
        <f t="shared" si="1"/>
        <v>-23.255999999999997</v>
      </c>
    </row>
    <row r="23" spans="1:8" ht="12.75" customHeight="1" x14ac:dyDescent="0.25">
      <c r="A23" s="139" t="s">
        <v>61</v>
      </c>
      <c r="B23" s="140"/>
      <c r="C23" s="60">
        <f>C21*10%</f>
        <v>0.24100000000000002</v>
      </c>
      <c r="D23" s="60">
        <f>D21*10%</f>
        <v>-2.1010000000000004</v>
      </c>
      <c r="E23" s="60">
        <f>E21*10%</f>
        <v>11.066000000000001</v>
      </c>
      <c r="F23" s="60">
        <f>F21*10%</f>
        <v>10.583</v>
      </c>
      <c r="G23" s="60">
        <f>G21*10%</f>
        <v>10.583</v>
      </c>
      <c r="H23" s="60">
        <f t="shared" si="1"/>
        <v>-2.584000000000001</v>
      </c>
    </row>
    <row r="24" spans="1:8" ht="8.25" customHeight="1" x14ac:dyDescent="0.25">
      <c r="A24" s="64"/>
      <c r="B24" s="65"/>
      <c r="C24" s="60"/>
      <c r="D24" s="60"/>
      <c r="E24" s="60"/>
      <c r="F24" s="60"/>
      <c r="G24" s="66"/>
      <c r="H24" s="60"/>
    </row>
    <row r="25" spans="1:8" ht="11.25" customHeight="1" x14ac:dyDescent="0.25">
      <c r="A25" s="143" t="s">
        <v>40</v>
      </c>
      <c r="B25" s="145"/>
      <c r="C25" s="50">
        <v>5.38</v>
      </c>
      <c r="D25" s="49">
        <v>-349.15</v>
      </c>
      <c r="E25" s="49">
        <v>247.02</v>
      </c>
      <c r="F25" s="49">
        <v>236.25</v>
      </c>
      <c r="G25" s="67">
        <f>G26+G27</f>
        <v>119.495</v>
      </c>
      <c r="H25" s="49">
        <f>F25-E25-G25+D25+F25</f>
        <v>-243.16499999999996</v>
      </c>
    </row>
    <row r="26" spans="1:8" s="103" customFormat="1" ht="14.25" customHeight="1" x14ac:dyDescent="0.25">
      <c r="A26" s="57" t="s">
        <v>63</v>
      </c>
      <c r="B26" s="58"/>
      <c r="C26" s="59">
        <f>C25-C27</f>
        <v>4.8419999999999996</v>
      </c>
      <c r="D26" s="60">
        <v>-347.66</v>
      </c>
      <c r="E26" s="60">
        <f>E25-E27</f>
        <v>222.31800000000001</v>
      </c>
      <c r="F26" s="60">
        <f>F25-F27</f>
        <v>212.625</v>
      </c>
      <c r="G26" s="68">
        <f>G54</f>
        <v>95.87</v>
      </c>
      <c r="H26" s="60">
        <f t="shared" ref="H26" si="2">F26-E26-G26+D26+F26</f>
        <v>-240.59800000000007</v>
      </c>
    </row>
    <row r="27" spans="1:8" ht="12.75" customHeight="1" x14ac:dyDescent="0.25">
      <c r="A27" s="139" t="s">
        <v>61</v>
      </c>
      <c r="B27" s="140"/>
      <c r="C27" s="59">
        <f>C25*10%</f>
        <v>0.53800000000000003</v>
      </c>
      <c r="D27" s="60">
        <v>-1.49</v>
      </c>
      <c r="E27" s="60">
        <f>E25*10%</f>
        <v>24.702000000000002</v>
      </c>
      <c r="F27" s="60">
        <f>F25*10%</f>
        <v>23.625</v>
      </c>
      <c r="G27" s="60">
        <f>F27</f>
        <v>23.625</v>
      </c>
      <c r="H27" s="60">
        <f>F27-E27-G27+D27+F27</f>
        <v>-2.5670000000000002</v>
      </c>
    </row>
    <row r="28" spans="1:8" ht="9.75" customHeight="1" x14ac:dyDescent="0.25">
      <c r="A28" s="109"/>
      <c r="B28" s="110"/>
      <c r="C28" s="59"/>
      <c r="D28" s="60"/>
      <c r="E28" s="60"/>
      <c r="F28" s="60"/>
      <c r="G28" s="60"/>
      <c r="H28" s="60"/>
    </row>
    <row r="29" spans="1:8" s="4" customFormat="1" ht="12.75" customHeight="1" x14ac:dyDescent="0.25">
      <c r="A29" s="162" t="s">
        <v>116</v>
      </c>
      <c r="B29" s="163"/>
      <c r="C29" s="50"/>
      <c r="D29" s="49">
        <v>-2.04</v>
      </c>
      <c r="E29" s="50">
        <f>E31+E32+E33+E34</f>
        <v>17.95</v>
      </c>
      <c r="F29" s="50">
        <f t="shared" ref="F29:G29" si="3">F31+F32+F33+F34</f>
        <v>16.989999999999998</v>
      </c>
      <c r="G29" s="50">
        <f t="shared" si="3"/>
        <v>16.989999999999998</v>
      </c>
      <c r="H29" s="49">
        <f>F29-E29-G29+D29+F29</f>
        <v>-3</v>
      </c>
    </row>
    <row r="30" spans="1:8" ht="12.75" customHeight="1" x14ac:dyDescent="0.25">
      <c r="A30" s="57" t="s">
        <v>117</v>
      </c>
      <c r="B30" s="106"/>
      <c r="C30" s="59"/>
      <c r="D30" s="60"/>
      <c r="E30" s="59"/>
      <c r="F30" s="59"/>
      <c r="G30" s="66"/>
      <c r="H30" s="49"/>
    </row>
    <row r="31" spans="1:8" ht="12.75" customHeight="1" x14ac:dyDescent="0.25">
      <c r="A31" s="137" t="s">
        <v>118</v>
      </c>
      <c r="B31" s="138"/>
      <c r="C31" s="59"/>
      <c r="D31" s="60">
        <v>-0.17</v>
      </c>
      <c r="E31" s="59">
        <v>1.62</v>
      </c>
      <c r="F31" s="59">
        <v>1.54</v>
      </c>
      <c r="G31" s="66">
        <f>F31</f>
        <v>1.54</v>
      </c>
      <c r="H31" s="60">
        <f t="shared" ref="H31:H34" si="4">F31-E31-G31+D31+F31</f>
        <v>-0.25</v>
      </c>
    </row>
    <row r="32" spans="1:8" ht="12.75" customHeight="1" x14ac:dyDescent="0.25">
      <c r="A32" s="137" t="s">
        <v>119</v>
      </c>
      <c r="B32" s="138"/>
      <c r="C32" s="59"/>
      <c r="D32" s="60">
        <v>-0.67</v>
      </c>
      <c r="E32" s="59">
        <v>7.41</v>
      </c>
      <c r="F32" s="59">
        <v>6.98</v>
      </c>
      <c r="G32" s="66">
        <f t="shared" ref="G32:G34" si="5">F32</f>
        <v>6.98</v>
      </c>
      <c r="H32" s="60">
        <f t="shared" si="4"/>
        <v>-1.0999999999999996</v>
      </c>
    </row>
    <row r="33" spans="1:26" ht="12.75" customHeight="1" x14ac:dyDescent="0.25">
      <c r="A33" s="137" t="s">
        <v>120</v>
      </c>
      <c r="B33" s="138"/>
      <c r="C33" s="59"/>
      <c r="D33" s="60">
        <v>-1.05</v>
      </c>
      <c r="E33" s="59">
        <v>7.27</v>
      </c>
      <c r="F33" s="59">
        <v>6.92</v>
      </c>
      <c r="G33" s="66">
        <f t="shared" si="5"/>
        <v>6.92</v>
      </c>
      <c r="H33" s="60">
        <f t="shared" si="4"/>
        <v>-1.4000000000000004</v>
      </c>
    </row>
    <row r="34" spans="1:26" ht="12.75" customHeight="1" x14ac:dyDescent="0.25">
      <c r="A34" s="137" t="s">
        <v>121</v>
      </c>
      <c r="B34" s="138"/>
      <c r="C34" s="59"/>
      <c r="D34" s="60">
        <v>-0.15</v>
      </c>
      <c r="E34" s="59">
        <v>1.65</v>
      </c>
      <c r="F34" s="59">
        <v>1.55</v>
      </c>
      <c r="G34" s="66">
        <f t="shared" si="5"/>
        <v>1.55</v>
      </c>
      <c r="H34" s="60">
        <f t="shared" si="4"/>
        <v>-0.24999999999999978</v>
      </c>
    </row>
    <row r="35" spans="1:26" ht="12.75" customHeight="1" x14ac:dyDescent="0.25">
      <c r="A35" s="69" t="s">
        <v>104</v>
      </c>
      <c r="B35" s="70"/>
      <c r="C35" s="50"/>
      <c r="D35" s="49"/>
      <c r="E35" s="50">
        <f>E8+E25+E29</f>
        <v>1004.2099999999999</v>
      </c>
      <c r="F35" s="50">
        <f t="shared" ref="F35" si="6">F8+F25+F29</f>
        <v>959.9</v>
      </c>
      <c r="G35" s="50">
        <f>G8+G25+G29</f>
        <v>843.14499999999998</v>
      </c>
      <c r="H35" s="49"/>
      <c r="I35" s="4"/>
      <c r="J35" s="4"/>
    </row>
    <row r="36" spans="1:26" ht="12.75" customHeight="1" x14ac:dyDescent="0.25">
      <c r="A36" s="69" t="s">
        <v>105</v>
      </c>
      <c r="B36" s="70"/>
      <c r="C36" s="50"/>
      <c r="D36" s="56"/>
      <c r="E36" s="50"/>
      <c r="F36" s="50"/>
      <c r="G36" s="71"/>
      <c r="H36" s="49"/>
      <c r="I36" s="4"/>
      <c r="J36" s="4"/>
    </row>
    <row r="37" spans="1:26" s="42" customFormat="1" ht="33.75" customHeight="1" x14ac:dyDescent="0.25">
      <c r="A37" s="141" t="s">
        <v>126</v>
      </c>
      <c r="B37" s="142"/>
      <c r="C37" s="72" t="s">
        <v>125</v>
      </c>
      <c r="D37" s="72">
        <v>8.4600000000000009</v>
      </c>
      <c r="E37" s="73">
        <v>2.4</v>
      </c>
      <c r="F37" s="73">
        <v>2.4</v>
      </c>
      <c r="G37" s="74">
        <f>G38</f>
        <v>0.40800000000000003</v>
      </c>
      <c r="H37" s="49">
        <f>F37-E37-G37+D37+F37</f>
        <v>10.452000000000002</v>
      </c>
    </row>
    <row r="38" spans="1:26" s="42" customFormat="1" ht="13.5" customHeight="1" x14ac:dyDescent="0.25">
      <c r="A38" s="75" t="s">
        <v>107</v>
      </c>
      <c r="B38" s="76"/>
      <c r="C38" s="77"/>
      <c r="D38" s="77">
        <v>0</v>
      </c>
      <c r="E38" s="77">
        <f>E37*17%</f>
        <v>0.40800000000000003</v>
      </c>
      <c r="F38" s="77">
        <f>F37*17%</f>
        <v>0.40800000000000003</v>
      </c>
      <c r="G38" s="78">
        <f>F38</f>
        <v>0.40800000000000003</v>
      </c>
      <c r="H38" s="49">
        <f t="shared" ref="H38:H40" si="7">F38-E38-G38+D38+F38</f>
        <v>0</v>
      </c>
      <c r="J38" s="108"/>
    </row>
    <row r="39" spans="1:26" s="42" customFormat="1" ht="24" customHeight="1" x14ac:dyDescent="0.25">
      <c r="A39" s="141" t="s">
        <v>124</v>
      </c>
      <c r="B39" s="131"/>
      <c r="C39" s="73"/>
      <c r="D39" s="73">
        <v>16.16</v>
      </c>
      <c r="E39" s="73">
        <v>5.15</v>
      </c>
      <c r="F39" s="73">
        <v>5.15</v>
      </c>
      <c r="G39" s="74">
        <f>G40</f>
        <v>0.87550000000000017</v>
      </c>
      <c r="H39" s="49">
        <f>F39-E39-G39+D39+F39</f>
        <v>20.4345</v>
      </c>
    </row>
    <row r="40" spans="1:26" s="42" customFormat="1" ht="13.5" customHeight="1" x14ac:dyDescent="0.25">
      <c r="A40" s="75" t="s">
        <v>107</v>
      </c>
      <c r="B40" s="76"/>
      <c r="C40" s="77"/>
      <c r="D40" s="77">
        <v>-0.47</v>
      </c>
      <c r="E40" s="77">
        <f>E39*17%</f>
        <v>0.87550000000000017</v>
      </c>
      <c r="F40" s="77">
        <f>F39*17%</f>
        <v>0.87550000000000017</v>
      </c>
      <c r="G40" s="78">
        <f>F40</f>
        <v>0.87550000000000017</v>
      </c>
      <c r="H40" s="49">
        <f t="shared" si="7"/>
        <v>-0.47</v>
      </c>
    </row>
    <row r="41" spans="1:26" ht="12" customHeight="1" x14ac:dyDescent="0.25">
      <c r="A41" s="135" t="s">
        <v>106</v>
      </c>
      <c r="B41" s="136"/>
      <c r="C41" s="50"/>
      <c r="D41" s="56"/>
      <c r="E41" s="50">
        <f>E37+E39</f>
        <v>7.5500000000000007</v>
      </c>
      <c r="F41" s="50">
        <f>F37+F39</f>
        <v>7.5500000000000007</v>
      </c>
      <c r="G41" s="50">
        <f>G37+G39</f>
        <v>1.2835000000000001</v>
      </c>
      <c r="H41" s="49"/>
    </row>
    <row r="42" spans="1:26" ht="11.25" customHeight="1" x14ac:dyDescent="0.25">
      <c r="A42" s="135" t="s">
        <v>111</v>
      </c>
      <c r="B42" s="136"/>
      <c r="C42" s="50"/>
      <c r="D42" s="56"/>
      <c r="E42" s="50">
        <f>E35+E41</f>
        <v>1011.7599999999999</v>
      </c>
      <c r="F42" s="50">
        <f>F35+F41</f>
        <v>967.44999999999993</v>
      </c>
      <c r="G42" s="50">
        <f>G35+G41</f>
        <v>844.42849999999999</v>
      </c>
      <c r="H42" s="49"/>
    </row>
    <row r="43" spans="1:26" ht="11.25" customHeight="1" x14ac:dyDescent="0.25">
      <c r="A43" s="135" t="s">
        <v>112</v>
      </c>
      <c r="B43" s="136"/>
      <c r="C43" s="50"/>
      <c r="D43" s="49">
        <f>D3</f>
        <v>-463.82</v>
      </c>
      <c r="E43" s="50"/>
      <c r="F43" s="50"/>
      <c r="G43" s="50"/>
      <c r="H43" s="49">
        <f>F42-E42+D43+F42-G42</f>
        <v>-385.10849999999999</v>
      </c>
      <c r="J43" s="40"/>
    </row>
    <row r="44" spans="1:26" ht="21.75" customHeight="1" x14ac:dyDescent="0.25">
      <c r="A44" s="130" t="s">
        <v>132</v>
      </c>
      <c r="B44" s="130"/>
      <c r="C44" s="47"/>
      <c r="D44" s="47"/>
      <c r="E44" s="49"/>
      <c r="F44" s="50"/>
      <c r="G44" s="50"/>
      <c r="H44" s="51">
        <f>H45+H46</f>
        <v>-385.10849999999988</v>
      </c>
      <c r="I44" s="31"/>
      <c r="J44" s="11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6.5" customHeight="1" x14ac:dyDescent="0.25">
      <c r="A45" s="130" t="s">
        <v>109</v>
      </c>
      <c r="B45" s="131"/>
      <c r="C45" s="47"/>
      <c r="D45" s="47"/>
      <c r="E45" s="49"/>
      <c r="F45" s="50"/>
      <c r="G45" s="50"/>
      <c r="H45" s="51">
        <f>H37+H39</f>
        <v>30.886500000000002</v>
      </c>
      <c r="I45" s="31"/>
      <c r="J45" s="11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4.25" customHeight="1" x14ac:dyDescent="0.25">
      <c r="A46" s="148" t="s">
        <v>110</v>
      </c>
      <c r="B46" s="149"/>
      <c r="C46" s="47"/>
      <c r="D46" s="47"/>
      <c r="E46" s="49"/>
      <c r="F46" s="50"/>
      <c r="G46" s="50"/>
      <c r="H46" s="51">
        <f>H8+H25+H29</f>
        <v>-415.99499999999989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6.25" customHeight="1" x14ac:dyDescent="0.25">
      <c r="A47" s="150"/>
      <c r="B47" s="151"/>
      <c r="C47" s="151"/>
      <c r="D47" s="151"/>
      <c r="E47" s="151"/>
      <c r="F47" s="151"/>
      <c r="G47" s="151"/>
      <c r="H47" s="151"/>
    </row>
    <row r="48" spans="1:26" ht="26.25" customHeight="1" x14ac:dyDescent="0.25">
      <c r="A48" s="107"/>
      <c r="B48" s="107"/>
      <c r="C48" s="107"/>
      <c r="D48" s="107"/>
      <c r="E48" s="107"/>
      <c r="F48" s="107"/>
      <c r="G48" s="107"/>
      <c r="H48" s="107"/>
    </row>
    <row r="49" spans="1:8" ht="21.75" customHeight="1" x14ac:dyDescent="0.25">
      <c r="A49" s="79" t="s">
        <v>133</v>
      </c>
      <c r="B49" s="80"/>
      <c r="C49" s="80"/>
      <c r="D49" s="81"/>
      <c r="E49" s="81"/>
      <c r="F49" s="81"/>
      <c r="G49" s="82"/>
      <c r="H49" s="45"/>
    </row>
    <row r="50" spans="1:8" x14ac:dyDescent="0.25">
      <c r="A50" s="152" t="s">
        <v>47</v>
      </c>
      <c r="B50" s="140"/>
      <c r="C50" s="140"/>
      <c r="D50" s="153"/>
      <c r="E50" s="61" t="s">
        <v>48</v>
      </c>
      <c r="F50" s="61" t="s">
        <v>49</v>
      </c>
      <c r="G50" s="61" t="s">
        <v>115</v>
      </c>
      <c r="H50" s="104" t="s">
        <v>114</v>
      </c>
    </row>
    <row r="51" spans="1:8" ht="30.75" customHeight="1" x14ac:dyDescent="0.25">
      <c r="A51" s="159" t="s">
        <v>134</v>
      </c>
      <c r="B51" s="160"/>
      <c r="C51" s="160"/>
      <c r="D51" s="161"/>
      <c r="E51" s="112">
        <v>43497</v>
      </c>
      <c r="F51" s="61" t="s">
        <v>135</v>
      </c>
      <c r="G51" s="60">
        <v>14.8</v>
      </c>
      <c r="H51" s="104" t="s">
        <v>136</v>
      </c>
    </row>
    <row r="52" spans="1:8" x14ac:dyDescent="0.25">
      <c r="A52" s="159" t="s">
        <v>137</v>
      </c>
      <c r="B52" s="160"/>
      <c r="C52" s="160"/>
      <c r="D52" s="161"/>
      <c r="E52" s="112">
        <v>43497</v>
      </c>
      <c r="F52" s="61" t="s">
        <v>138</v>
      </c>
      <c r="G52" s="61">
        <v>19.37</v>
      </c>
      <c r="H52" s="104" t="s">
        <v>136</v>
      </c>
    </row>
    <row r="53" spans="1:8" x14ac:dyDescent="0.25">
      <c r="A53" s="159" t="s">
        <v>140</v>
      </c>
      <c r="B53" s="160"/>
      <c r="C53" s="160"/>
      <c r="D53" s="161"/>
      <c r="E53" s="112">
        <v>43466</v>
      </c>
      <c r="F53" s="61" t="s">
        <v>139</v>
      </c>
      <c r="G53" s="61">
        <v>61.7</v>
      </c>
      <c r="H53" s="104" t="s">
        <v>136</v>
      </c>
    </row>
    <row r="54" spans="1:8" s="4" customFormat="1" x14ac:dyDescent="0.25">
      <c r="A54" s="157" t="s">
        <v>7</v>
      </c>
      <c r="B54" s="158"/>
      <c r="C54" s="158"/>
      <c r="D54" s="144"/>
      <c r="E54" s="84"/>
      <c r="F54" s="85"/>
      <c r="G54" s="86">
        <f>SUM(G51:G53)</f>
        <v>95.87</v>
      </c>
      <c r="H54" s="105"/>
    </row>
    <row r="55" spans="1:8" x14ac:dyDescent="0.25">
      <c r="A55" s="87"/>
      <c r="B55" s="88"/>
      <c r="C55" s="88"/>
      <c r="D55" s="88"/>
      <c r="E55" s="89"/>
      <c r="F55" s="90"/>
      <c r="G55" s="91"/>
      <c r="H55" s="45"/>
    </row>
    <row r="56" spans="1:8" x14ac:dyDescent="0.25">
      <c r="A56" s="79" t="s">
        <v>41</v>
      </c>
      <c r="B56" s="80"/>
      <c r="C56" s="80"/>
      <c r="D56" s="81"/>
      <c r="E56" s="81"/>
      <c r="F56" s="81"/>
      <c r="G56" s="82"/>
      <c r="H56" s="45"/>
    </row>
    <row r="57" spans="1:8" x14ac:dyDescent="0.25">
      <c r="A57" s="79" t="s">
        <v>66</v>
      </c>
      <c r="B57" s="80"/>
      <c r="C57" s="80"/>
      <c r="D57" s="81"/>
      <c r="E57" s="81"/>
      <c r="F57" s="81"/>
      <c r="G57" s="82"/>
      <c r="H57" s="45"/>
    </row>
    <row r="58" spans="1:8" ht="38.25" customHeight="1" x14ac:dyDescent="0.25">
      <c r="A58" s="152" t="s">
        <v>51</v>
      </c>
      <c r="B58" s="140"/>
      <c r="C58" s="140"/>
      <c r="D58" s="140"/>
      <c r="E58" s="153"/>
      <c r="F58" s="92" t="s">
        <v>49</v>
      </c>
      <c r="G58" s="93" t="s">
        <v>50</v>
      </c>
      <c r="H58" s="45"/>
    </row>
    <row r="59" spans="1:8" x14ac:dyDescent="0.25">
      <c r="A59" s="152" t="s">
        <v>64</v>
      </c>
      <c r="B59" s="140"/>
      <c r="C59" s="140"/>
      <c r="D59" s="140"/>
      <c r="E59" s="153"/>
      <c r="F59" s="83">
        <v>0</v>
      </c>
      <c r="G59" s="83">
        <v>0</v>
      </c>
      <c r="H59" s="45"/>
    </row>
    <row r="60" spans="1:8" x14ac:dyDescent="0.25">
      <c r="A60" s="81"/>
      <c r="B60" s="80"/>
      <c r="C60" s="80"/>
      <c r="D60" s="81"/>
      <c r="E60" s="81"/>
      <c r="F60" s="81"/>
      <c r="G60" s="82"/>
      <c r="H60" s="45"/>
    </row>
    <row r="61" spans="1:8" x14ac:dyDescent="0.25">
      <c r="A61" s="90"/>
      <c r="B61" s="94"/>
      <c r="C61" s="95"/>
      <c r="D61" s="96"/>
      <c r="E61" s="90"/>
      <c r="F61" s="90"/>
      <c r="G61" s="90"/>
      <c r="H61" s="45"/>
    </row>
    <row r="62" spans="1:8" x14ac:dyDescent="0.25">
      <c r="A62" s="45"/>
      <c r="B62" s="80"/>
      <c r="C62" s="80"/>
      <c r="D62" s="45"/>
      <c r="E62" s="45"/>
      <c r="F62" s="45"/>
      <c r="G62" s="41"/>
      <c r="H62" s="45"/>
    </row>
    <row r="63" spans="1:8" x14ac:dyDescent="0.25">
      <c r="A63" s="44" t="s">
        <v>102</v>
      </c>
      <c r="B63" s="80"/>
      <c r="C63" s="97"/>
      <c r="D63" s="45"/>
      <c r="E63" s="41"/>
      <c r="F63" s="41"/>
      <c r="G63" s="41"/>
      <c r="H63" s="45"/>
    </row>
    <row r="64" spans="1:8" x14ac:dyDescent="0.25">
      <c r="A64" s="79" t="s">
        <v>141</v>
      </c>
      <c r="B64" s="98"/>
      <c r="C64" s="99"/>
      <c r="D64" s="79"/>
      <c r="E64" s="41"/>
      <c r="F64" s="41"/>
      <c r="G64" s="41"/>
      <c r="H64" s="45"/>
    </row>
    <row r="65" spans="1:8" ht="39.75" customHeight="1" x14ac:dyDescent="0.25">
      <c r="A65" s="156" t="s">
        <v>143</v>
      </c>
      <c r="B65" s="156"/>
      <c r="C65" s="156"/>
      <c r="D65" s="156"/>
      <c r="E65" s="156"/>
      <c r="F65" s="156"/>
      <c r="G65" s="156"/>
      <c r="H65" s="45"/>
    </row>
    <row r="66" spans="1:8" x14ac:dyDescent="0.25">
      <c r="A66" s="45"/>
      <c r="B66" s="80"/>
      <c r="C66" s="80"/>
      <c r="D66" s="45"/>
      <c r="E66" s="45"/>
      <c r="F66" s="45"/>
      <c r="G66" s="41"/>
      <c r="H66" s="45"/>
    </row>
    <row r="67" spans="1:8" x14ac:dyDescent="0.25">
      <c r="A67" s="45"/>
      <c r="B67" s="80"/>
      <c r="C67" s="80"/>
      <c r="D67" s="45"/>
      <c r="E67" s="45"/>
      <c r="F67" s="45"/>
      <c r="G67" s="41"/>
      <c r="H67" s="45"/>
    </row>
    <row r="68" spans="1:8" x14ac:dyDescent="0.25">
      <c r="A68" s="79" t="s">
        <v>72</v>
      </c>
      <c r="B68" s="98"/>
      <c r="C68" s="98"/>
      <c r="D68" s="79"/>
      <c r="E68" s="79" t="s">
        <v>75</v>
      </c>
      <c r="F68" s="79"/>
      <c r="G68" s="41"/>
      <c r="H68" s="45"/>
    </row>
    <row r="69" spans="1:8" x14ac:dyDescent="0.25">
      <c r="A69" s="79" t="s">
        <v>73</v>
      </c>
      <c r="B69" s="98"/>
      <c r="C69" s="98"/>
      <c r="D69" s="79"/>
      <c r="E69" s="79"/>
      <c r="F69" s="79"/>
      <c r="G69" s="41"/>
      <c r="H69" s="45"/>
    </row>
    <row r="70" spans="1:8" x14ac:dyDescent="0.25">
      <c r="A70" s="79" t="s">
        <v>74</v>
      </c>
      <c r="B70" s="98"/>
      <c r="C70" s="98"/>
      <c r="D70" s="79"/>
      <c r="E70" s="79"/>
      <c r="F70" s="79"/>
      <c r="G70" s="41"/>
      <c r="H70" s="45"/>
    </row>
    <row r="71" spans="1:8" x14ac:dyDescent="0.25">
      <c r="A71" s="100"/>
      <c r="B71" s="101"/>
      <c r="C71" s="101"/>
      <c r="D71" s="100"/>
      <c r="E71" s="100"/>
      <c r="F71" s="45"/>
      <c r="G71" s="41"/>
      <c r="H71" s="45"/>
    </row>
    <row r="72" spans="1:8" x14ac:dyDescent="0.25">
      <c r="A72" s="102" t="s">
        <v>67</v>
      </c>
      <c r="B72" s="80"/>
      <c r="C72" s="80"/>
      <c r="D72" s="45"/>
      <c r="E72" s="45"/>
      <c r="F72" s="45"/>
      <c r="G72" s="41"/>
      <c r="H72" s="45"/>
    </row>
    <row r="73" spans="1:8" x14ac:dyDescent="0.25">
      <c r="A73" s="154" t="s">
        <v>68</v>
      </c>
      <c r="B73" s="154"/>
      <c r="C73" s="80" t="s">
        <v>24</v>
      </c>
      <c r="D73" s="45"/>
      <c r="E73" s="45"/>
      <c r="F73" s="45"/>
      <c r="G73" s="41"/>
      <c r="H73" s="45"/>
    </row>
    <row r="74" spans="1:8" x14ac:dyDescent="0.25">
      <c r="A74" s="154" t="s">
        <v>69</v>
      </c>
      <c r="B74" s="154"/>
      <c r="C74" s="80" t="s">
        <v>71</v>
      </c>
      <c r="D74" s="45"/>
      <c r="E74" s="45"/>
      <c r="F74" s="45"/>
      <c r="G74" s="41"/>
      <c r="H74" s="45"/>
    </row>
    <row r="75" spans="1:8" x14ac:dyDescent="0.25">
      <c r="A75" s="154" t="s">
        <v>70</v>
      </c>
      <c r="B75" s="155"/>
      <c r="C75" s="80" t="s">
        <v>142</v>
      </c>
      <c r="D75" s="45"/>
      <c r="E75" s="45"/>
      <c r="F75" s="45"/>
      <c r="G75" s="41"/>
      <c r="H75" s="45"/>
    </row>
  </sheetData>
  <mergeCells count="42">
    <mergeCell ref="A27:B27"/>
    <mergeCell ref="A14:B14"/>
    <mergeCell ref="A15:B15"/>
    <mergeCell ref="A17:B17"/>
    <mergeCell ref="A41:B41"/>
    <mergeCell ref="A29:B29"/>
    <mergeCell ref="A31:B31"/>
    <mergeCell ref="A32:B32"/>
    <mergeCell ref="A33:B33"/>
    <mergeCell ref="A34:B34"/>
    <mergeCell ref="A50:D50"/>
    <mergeCell ref="A74:B74"/>
    <mergeCell ref="A75:B75"/>
    <mergeCell ref="A73:B73"/>
    <mergeCell ref="A65:G65"/>
    <mergeCell ref="A54:D54"/>
    <mergeCell ref="A58:E58"/>
    <mergeCell ref="A59:E59"/>
    <mergeCell ref="A51:D51"/>
    <mergeCell ref="A52:D52"/>
    <mergeCell ref="A53:D53"/>
    <mergeCell ref="A43:B43"/>
    <mergeCell ref="A44:B44"/>
    <mergeCell ref="A45:B45"/>
    <mergeCell ref="A46:B46"/>
    <mergeCell ref="A47:H47"/>
    <mergeCell ref="A3:B3"/>
    <mergeCell ref="A4:B4"/>
    <mergeCell ref="A5:B5"/>
    <mergeCell ref="A6:H6"/>
    <mergeCell ref="A42:B42"/>
    <mergeCell ref="A21:B21"/>
    <mergeCell ref="A23:B23"/>
    <mergeCell ref="A37:B37"/>
    <mergeCell ref="A39:B39"/>
    <mergeCell ref="A7:B7"/>
    <mergeCell ref="A8:B8"/>
    <mergeCell ref="A10:B10"/>
    <mergeCell ref="A11:H11"/>
    <mergeCell ref="A12:B12"/>
    <mergeCell ref="A20:B20"/>
    <mergeCell ref="A25:B2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2020-01-22T00:21:28Z</cp:lastPrinted>
  <dcterms:created xsi:type="dcterms:W3CDTF">2013-02-18T04:38:06Z</dcterms:created>
  <dcterms:modified xsi:type="dcterms:W3CDTF">2020-03-19T01:29:51Z</dcterms:modified>
</cp:coreProperties>
</file>