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Отчеты 2018г - делала Настя\УК-2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7" i="8" l="1"/>
  <c r="F29" i="8"/>
  <c r="E29" i="8"/>
  <c r="G31" i="8"/>
  <c r="G32" i="8"/>
  <c r="G33" i="8"/>
  <c r="G34" i="8"/>
  <c r="G29" i="8"/>
  <c r="H29" i="8"/>
  <c r="F8" i="8"/>
  <c r="E8" i="8"/>
  <c r="H8" i="8"/>
  <c r="F27" i="8"/>
  <c r="F26" i="8"/>
  <c r="E27" i="8"/>
  <c r="E26" i="8"/>
  <c r="G57" i="8"/>
  <c r="G26" i="8"/>
  <c r="H26" i="8"/>
  <c r="H47" i="8"/>
  <c r="G27" i="8"/>
  <c r="H27" i="8"/>
  <c r="F41" i="8"/>
  <c r="G41" i="8"/>
  <c r="G39" i="8"/>
  <c r="H39" i="8"/>
  <c r="H46" i="8"/>
  <c r="H45" i="8"/>
  <c r="F35" i="8"/>
  <c r="F42" i="8"/>
  <c r="F43" i="8"/>
  <c r="E35" i="8"/>
  <c r="E42" i="8"/>
  <c r="E43" i="8"/>
  <c r="D4" i="8"/>
  <c r="D5" i="8"/>
  <c r="D3" i="8"/>
  <c r="D44" i="8"/>
  <c r="G8" i="8"/>
  <c r="G25" i="8"/>
  <c r="G35" i="8"/>
  <c r="G42" i="8"/>
  <c r="G43" i="8"/>
  <c r="H44" i="8"/>
  <c r="H25" i="8"/>
  <c r="F40" i="8"/>
  <c r="E41" i="8"/>
  <c r="E40" i="8"/>
  <c r="H40" i="8"/>
  <c r="H41" i="8"/>
  <c r="C8" i="8"/>
  <c r="H34" i="8"/>
  <c r="H33" i="8"/>
  <c r="H32" i="8"/>
  <c r="H31" i="8"/>
  <c r="C40" i="8"/>
  <c r="H12" i="8"/>
  <c r="H15" i="8"/>
  <c r="H18" i="8"/>
  <c r="H21" i="8"/>
  <c r="G21" i="8"/>
  <c r="G18" i="8"/>
  <c r="G15" i="8"/>
  <c r="G12" i="8"/>
  <c r="C27" i="8"/>
  <c r="C26" i="8"/>
  <c r="C23" i="8"/>
  <c r="C22" i="8"/>
  <c r="C20" i="8"/>
  <c r="C19" i="8"/>
  <c r="C17" i="8"/>
  <c r="C16" i="8"/>
  <c r="D23" i="8"/>
  <c r="E23" i="8"/>
  <c r="F23" i="8"/>
  <c r="H23" i="8"/>
  <c r="D22" i="8"/>
  <c r="E22" i="8"/>
  <c r="F22" i="8"/>
  <c r="H22" i="8"/>
  <c r="D20" i="8"/>
  <c r="E20" i="8"/>
  <c r="F20" i="8"/>
  <c r="H20" i="8"/>
  <c r="D19" i="8"/>
  <c r="E19" i="8"/>
  <c r="F19" i="8"/>
  <c r="H19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G23" i="8"/>
  <c r="G22" i="8"/>
  <c r="G20" i="8"/>
  <c r="G19" i="8"/>
  <c r="G17" i="8"/>
  <c r="G16" i="8"/>
  <c r="G14" i="8"/>
  <c r="G13" i="8"/>
  <c r="D10" i="8"/>
  <c r="E10" i="8"/>
  <c r="F10" i="8"/>
  <c r="H10" i="8"/>
  <c r="D9" i="8"/>
  <c r="E9" i="8"/>
  <c r="F9" i="8"/>
  <c r="H9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<sst xmlns="http://schemas.openxmlformats.org/spreadsheetml/2006/main" count="167" uniqueCount="148">
  <si>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</si>
  <si>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</si>
  <si>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</si>
  <si>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</si>
  <si>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</si>
  <si>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</si>
  <si>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</si>
  <si>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</si>
  <si>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</si>
  <si>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</si>
  <si>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</si>
  <si>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</si>
  <si>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</si>
  <si>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</si>
  <si>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</si>
  <si>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</si>
  <si>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</si>
  <si>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</si>
  <si>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</si>
  <si>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</si>
  <si>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</si>
  <si>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</si>
  <si>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</si>
  <si>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</si>
  <si>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</si>
  <si>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</si>
  <si>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</si>
  <si>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</si>
  <si>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</si>
  <si>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</si>
  <si>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</si>
  <si>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</si>
  <si>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</si>
  <si>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</si>
  <si>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</si>
  <si>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</si>
  <si>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</si>
  <si>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</si>
  <si>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</si>
  <si>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</si>
  <si>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</si>
  <si>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</si>
  <si>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</si>
  <si>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</si>
  <si>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</si>
  <si>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</si>
  <si>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</si>
  <si>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</si>
  <si>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</si>
  <si>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</si>
  <si>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</si>
  <si>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</si>
  <si>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</si>
  <si>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</si>
  <si>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</si>
  <si>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</si>
  <si>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</si>
  <si>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</si>
  <si>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</si>
  <si>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</si>
  <si>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</si>
  <si>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</si>
  <si>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</si>
  <si>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</si>
  <si>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</si>
  <si>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</si>
  <si>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</si>
  <si>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</si>
  <si>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</si>
  <si>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</si>
  <si>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</si>
  <si>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</si>
  <si>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</si>
  <si>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</si>
  <si>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</si>
  <si>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</si>
  <si>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</si>
  <si>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</si>
  <si>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района-2":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</si>
  <si>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</si>
  <si>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</si>
  <si>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</si>
  <si>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</si>
  <si>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</si>
  <si>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</si>
  <si>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</si>
  <si>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</si>
  <si>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</si>
  <si>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</si>
  <si>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</si>
  <si>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</si>
  <si>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</si>
  <si>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</si>
  <si>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</si>
  <si>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</si>
  <si>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</si>
  <si>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</si>
  <si>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</si>
  <si>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</si>
  <si>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</si>
  <si>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</si>
  <si>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</si>
  <si>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</si>
  <si>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</si>
  <si>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</si>
  <si>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 xml:space="preserve"> ПРОЧИЕ УСЛУГИ: 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</si>
  <si>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</si>
  <si>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</si>
  <si>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</si>
  <si>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</si>
  <si>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</si>
  <si>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</si>
  <si>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№ 27  по ул. Адмирала Фокина</t>
  </si>
  <si>
    <t>сумм, тыс.руб.</t>
  </si>
  <si>
    <t>исполн-ль</t>
  </si>
  <si>
    <t>в том числе: на текущий ремонт дома</t>
  </si>
  <si>
    <t>2-222-016</t>
  </si>
  <si>
    <t>ООО " Восток Мегаполис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</si>
  <si>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</si>
  <si>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</si>
  <si>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</si>
  <si>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</si>
  <si>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</si>
  <si>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</si>
  <si>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3067,70 м2</t>
  </si>
  <si>
    <t>907,70 м2</t>
  </si>
  <si>
    <t xml:space="preserve">                       Отчет ООО "Управляющей компании Ленинского района-2"  за 2018 г.</t>
  </si>
  <si>
    <t>684,40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</si>
  <si>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</si>
  <si>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</si>
  <si>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</si>
  <si>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</si>
  <si>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</si>
  <si>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</si>
  <si>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4.Капитальный ремонт</t>
  </si>
  <si>
    <t>4.1 Услуги по управлению -не начисляются</t>
  </si>
  <si>
    <t>5. Текущий ремонт коммуникаций, проходящих через нежилые помещения</t>
  </si>
  <si>
    <t>Арктур эксперт</t>
  </si>
  <si>
    <t>Экспертиза - обслед. придомовой территории</t>
  </si>
  <si>
    <t>ООО "ТСГ"</t>
  </si>
  <si>
    <t>Фаска</t>
  </si>
  <si>
    <t>582 м2</t>
  </si>
  <si>
    <t>Косметический ремонт подъездов (2п, 4п.)</t>
  </si>
  <si>
    <t>Управляющая компания предлагает: ремонт цоколя, ремонт системы эл.снабжения, ремонт придомовой территории. В случае недостаточного количества средств по статье "текущий ремонт" выполнение предложенных работ возможно за счет дополнительного их сбора. Собственникам необходимо предоставить протокол общего собрания в Управляющую компанию.</t>
  </si>
  <si>
    <t xml:space="preserve">ИСХ. 701/03 от 11. 03. 2019г  </t>
  </si>
  <si>
    <t>дата выбора способа управления</t>
  </si>
  <si>
    <t>Замена дверного блока  вподвал 2 п.</t>
  </si>
  <si>
    <t>Двери деревянные тамбурные в 2п, 4п.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</si>
</sst>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Font="1"/>
    <xf numFmtId="2" fontId="16" fillId="2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2" fontId="0" fillId="0" borderId="0" xfId="0" applyNumberFormat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23" workbookViewId="0">
      <selection activeCell="E40" sqref="E40"/>
    </sheetView>
  </sheetViews>
  <sheetFormatPr defaultRowHeight="15" x14ac:dyDescent="0.2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2" t="s">
        <v>112</v>
      </c>
    </row>
    <row r="4" spans="1:4" s="21" customFormat="1" ht="14.25" customHeight="1" x14ac:dyDescent="0.2">
      <c r="A4" s="20" t="s">
        <v>144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97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98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23" t="s">
        <v>12</v>
      </c>
      <c r="D9" s="124"/>
    </row>
    <row r="10" spans="1:4" s="3" customFormat="1" ht="24" customHeight="1" x14ac:dyDescent="0.25">
      <c r="A10" s="12" t="s">
        <v>2</v>
      </c>
      <c r="B10" s="14" t="s">
        <v>13</v>
      </c>
      <c r="C10" s="125" t="s">
        <v>99</v>
      </c>
      <c r="D10" s="122"/>
    </row>
    <row r="11" spans="1:4" s="3" customFormat="1" ht="15" customHeight="1" x14ac:dyDescent="0.25">
      <c r="A11" s="12" t="s">
        <v>3</v>
      </c>
      <c r="B11" s="13" t="s">
        <v>14</v>
      </c>
      <c r="C11" s="123" t="s">
        <v>15</v>
      </c>
      <c r="D11" s="124"/>
    </row>
    <row r="12" spans="1:4" s="3" customFormat="1" ht="17.25" customHeight="1" x14ac:dyDescent="0.25">
      <c r="A12" s="126">
        <v>5</v>
      </c>
      <c r="B12" s="126" t="s">
        <v>81</v>
      </c>
      <c r="C12" s="32" t="s">
        <v>82</v>
      </c>
      <c r="D12" s="33" t="s">
        <v>83</v>
      </c>
    </row>
    <row r="13" spans="1:4" s="3" customFormat="1" ht="14.25" customHeight="1" x14ac:dyDescent="0.25">
      <c r="A13" s="126"/>
      <c r="B13" s="126"/>
      <c r="C13" s="32" t="s">
        <v>84</v>
      </c>
      <c r="D13" s="33" t="s">
        <v>85</v>
      </c>
    </row>
    <row r="14" spans="1:4" s="3" customFormat="1" x14ac:dyDescent="0.25">
      <c r="A14" s="126"/>
      <c r="B14" s="126"/>
      <c r="C14" s="32" t="s">
        <v>86</v>
      </c>
      <c r="D14" s="33" t="s">
        <v>87</v>
      </c>
    </row>
    <row r="15" spans="1:4" s="3" customFormat="1" ht="16.5" customHeight="1" x14ac:dyDescent="0.25">
      <c r="A15" s="126"/>
      <c r="B15" s="126"/>
      <c r="C15" s="32" t="s">
        <v>88</v>
      </c>
      <c r="D15" s="33" t="s">
        <v>89</v>
      </c>
    </row>
    <row r="16" spans="1:4" s="3" customFormat="1" ht="16.5" customHeight="1" x14ac:dyDescent="0.25">
      <c r="A16" s="126"/>
      <c r="B16" s="126"/>
      <c r="C16" s="32" t="s">
        <v>90</v>
      </c>
      <c r="D16" s="33" t="s">
        <v>91</v>
      </c>
    </row>
    <row r="17" spans="1:4" s="5" customFormat="1" ht="15.75" customHeight="1" x14ac:dyDescent="0.25">
      <c r="A17" s="126"/>
      <c r="B17" s="126"/>
      <c r="C17" s="32" t="s">
        <v>92</v>
      </c>
      <c r="D17" s="33" t="s">
        <v>93</v>
      </c>
    </row>
    <row r="18" spans="1:4" s="5" customFormat="1" ht="15.75" customHeight="1" x14ac:dyDescent="0.25">
      <c r="A18" s="126"/>
      <c r="B18" s="126"/>
      <c r="C18" s="34" t="s">
        <v>94</v>
      </c>
      <c r="D18" s="33" t="s">
        <v>95</v>
      </c>
    </row>
    <row r="19" spans="1:4" ht="21.75" customHeight="1" x14ac:dyDescent="0.25">
      <c r="A19" s="12" t="s">
        <v>4</v>
      </c>
      <c r="B19" s="13" t="s">
        <v>16</v>
      </c>
      <c r="C19" s="127" t="s">
        <v>79</v>
      </c>
      <c r="D19" s="128"/>
    </row>
    <row r="20" spans="1:4" s="5" customFormat="1" ht="28.5" customHeight="1" x14ac:dyDescent="0.25">
      <c r="A20" s="12" t="s">
        <v>5</v>
      </c>
      <c r="B20" s="13" t="s">
        <v>17</v>
      </c>
      <c r="C20" s="129" t="s">
        <v>50</v>
      </c>
      <c r="D20" s="130"/>
    </row>
    <row r="21" spans="1:4" s="5" customFormat="1" ht="15" customHeight="1" x14ac:dyDescent="0.25">
      <c r="A21" s="12" t="s">
        <v>6</v>
      </c>
      <c r="B21" s="13" t="s">
        <v>18</v>
      </c>
      <c r="C21" s="125" t="s">
        <v>19</v>
      </c>
      <c r="D21" s="131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9" t="s">
        <v>23</v>
      </c>
    </row>
    <row r="26" spans="1:4" ht="24" customHeight="1" x14ac:dyDescent="0.25">
      <c r="A26" s="132" t="s">
        <v>26</v>
      </c>
      <c r="B26" s="133"/>
      <c r="C26" s="133"/>
      <c r="D26" s="134"/>
    </row>
    <row r="27" spans="1:4" ht="12" customHeight="1" x14ac:dyDescent="0.25">
      <c r="A27" s="30"/>
      <c r="B27" s="31"/>
      <c r="C27" s="31"/>
      <c r="D27" s="38"/>
    </row>
    <row r="28" spans="1:4" ht="13.5" customHeight="1" x14ac:dyDescent="0.25">
      <c r="A28" s="7">
        <v>1</v>
      </c>
      <c r="B28" s="6" t="s">
        <v>96</v>
      </c>
      <c r="C28" s="6" t="s">
        <v>24</v>
      </c>
      <c r="D28" s="6" t="s">
        <v>25</v>
      </c>
    </row>
    <row r="29" spans="1:4" x14ac:dyDescent="0.25">
      <c r="A29" s="19" t="s">
        <v>27</v>
      </c>
      <c r="B29" s="18"/>
      <c r="C29" s="18"/>
      <c r="D29" s="18"/>
    </row>
    <row r="30" spans="1:4" x14ac:dyDescent="0.25">
      <c r="A30" s="7">
        <v>1</v>
      </c>
      <c r="B30" s="6" t="s">
        <v>101</v>
      </c>
      <c r="C30" s="6" t="s">
        <v>24</v>
      </c>
      <c r="D30" s="6" t="s">
        <v>116</v>
      </c>
    </row>
    <row r="31" spans="1:4" x14ac:dyDescent="0.25">
      <c r="A31" s="19" t="s">
        <v>39</v>
      </c>
      <c r="B31" s="18"/>
      <c r="C31" s="18"/>
      <c r="D31" s="18"/>
    </row>
    <row r="32" spans="1:4" x14ac:dyDescent="0.25">
      <c r="A32" s="19" t="s">
        <v>40</v>
      </c>
      <c r="B32" s="18"/>
      <c r="C32" s="18"/>
      <c r="D32" s="18"/>
    </row>
    <row r="33" spans="1:4" x14ac:dyDescent="0.25">
      <c r="A33" s="7">
        <v>1</v>
      </c>
      <c r="B33" s="6" t="s">
        <v>117</v>
      </c>
      <c r="C33" s="6" t="s">
        <v>102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 x14ac:dyDescent="0.25">
      <c r="A36" s="26"/>
      <c r="B36" s="11"/>
      <c r="C36" s="11"/>
      <c r="D36" s="11"/>
    </row>
    <row r="37" spans="1:4" x14ac:dyDescent="0.25">
      <c r="A37" s="4" t="s">
        <v>45</v>
      </c>
      <c r="B37" s="18"/>
      <c r="C37" s="18"/>
      <c r="D37" s="18"/>
    </row>
    <row r="38" spans="1:4" x14ac:dyDescent="0.25">
      <c r="A38" s="7">
        <v>1</v>
      </c>
      <c r="B38" s="6" t="s">
        <v>31</v>
      </c>
      <c r="C38" s="119">
        <v>1957</v>
      </c>
      <c r="D38" s="120"/>
    </row>
    <row r="39" spans="1:4" ht="15" customHeight="1" x14ac:dyDescent="0.25">
      <c r="A39" s="7">
        <v>2</v>
      </c>
      <c r="B39" s="6" t="s">
        <v>33</v>
      </c>
      <c r="C39" s="119">
        <v>5</v>
      </c>
      <c r="D39" s="120"/>
    </row>
    <row r="40" spans="1:4" x14ac:dyDescent="0.25">
      <c r="A40" s="7">
        <v>3</v>
      </c>
      <c r="B40" s="6" t="s">
        <v>34</v>
      </c>
      <c r="C40" s="119">
        <v>5</v>
      </c>
      <c r="D40" s="120"/>
    </row>
    <row r="41" spans="1:4" x14ac:dyDescent="0.25">
      <c r="A41" s="7">
        <v>4</v>
      </c>
      <c r="B41" s="6" t="s">
        <v>32</v>
      </c>
      <c r="C41" s="119" t="s">
        <v>51</v>
      </c>
      <c r="D41" s="120"/>
    </row>
    <row r="42" spans="1:4" ht="15" customHeight="1" x14ac:dyDescent="0.25">
      <c r="A42" s="7">
        <v>5</v>
      </c>
      <c r="B42" s="6" t="s">
        <v>35</v>
      </c>
      <c r="C42" s="119" t="s">
        <v>51</v>
      </c>
      <c r="D42" s="120"/>
    </row>
    <row r="43" spans="1:4" x14ac:dyDescent="0.25">
      <c r="A43" s="7">
        <v>6</v>
      </c>
      <c r="B43" s="6" t="s">
        <v>36</v>
      </c>
      <c r="C43" s="119" t="s">
        <v>124</v>
      </c>
      <c r="D43" s="120"/>
    </row>
    <row r="44" spans="1:4" x14ac:dyDescent="0.25">
      <c r="A44" s="7">
        <v>7</v>
      </c>
      <c r="B44" s="6" t="s">
        <v>37</v>
      </c>
      <c r="C44" s="119" t="s">
        <v>125</v>
      </c>
      <c r="D44" s="120"/>
    </row>
    <row r="45" spans="1:4" x14ac:dyDescent="0.25">
      <c r="A45" s="7">
        <v>8</v>
      </c>
      <c r="B45" s="6" t="s">
        <v>38</v>
      </c>
      <c r="C45" s="119" t="s">
        <v>127</v>
      </c>
      <c r="D45" s="120"/>
    </row>
    <row r="46" spans="1:4" x14ac:dyDescent="0.25">
      <c r="A46" s="7">
        <v>9</v>
      </c>
      <c r="B46" s="6" t="s">
        <v>103</v>
      </c>
      <c r="C46" s="119">
        <v>97</v>
      </c>
      <c r="D46" s="122"/>
    </row>
    <row r="47" spans="1:4" x14ac:dyDescent="0.25">
      <c r="A47" s="7">
        <v>10</v>
      </c>
      <c r="B47" s="6" t="s">
        <v>145</v>
      </c>
      <c r="C47" s="121">
        <v>39965</v>
      </c>
      <c r="D47" s="120"/>
    </row>
    <row r="48" spans="1:4" x14ac:dyDescent="0.25">
      <c r="A48" s="4"/>
    </row>
    <row r="49" spans="1:4" x14ac:dyDescent="0.25">
      <c r="A49" s="4"/>
    </row>
    <row r="51" spans="1:4" x14ac:dyDescent="0.25">
      <c r="A51" s="35"/>
      <c r="B51" s="35"/>
      <c r="C51" s="28"/>
      <c r="D51" s="36"/>
    </row>
    <row r="52" spans="1:4" x14ac:dyDescent="0.25">
      <c r="A52" s="35"/>
      <c r="B52" s="35"/>
      <c r="C52" s="28"/>
      <c r="D52" s="36"/>
    </row>
    <row r="53" spans="1:4" x14ac:dyDescent="0.25">
      <c r="A53" s="35"/>
      <c r="B53" s="35"/>
      <c r="C53" s="28"/>
      <c r="D53" s="36"/>
    </row>
    <row r="54" spans="1:4" x14ac:dyDescent="0.25">
      <c r="A54" s="35"/>
      <c r="B54" s="35"/>
      <c r="C54" s="28"/>
      <c r="D54" s="36"/>
    </row>
    <row r="55" spans="1:4" x14ac:dyDescent="0.25">
      <c r="A55" s="35"/>
      <c r="B55" s="35"/>
      <c r="C55" s="27"/>
      <c r="D55" s="36"/>
    </row>
    <row r="56" spans="1:4" x14ac:dyDescent="0.25">
      <c r="A56" s="35"/>
      <c r="B56" s="35"/>
      <c r="C56" s="37"/>
      <c r="D56" s="36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A40" workbookViewId="0">
      <selection activeCell="J51" sqref="J51"/>
    </sheetView>
  </sheetViews>
  <sheetFormatPr defaultRowHeight="15" x14ac:dyDescent="0.25"/>
  <cols>
    <col min="1" max="1" width="15.85546875" style="43" customWidth="1"/>
    <col min="2" max="2" width="13.42578125" style="79" customWidth="1"/>
    <col min="3" max="3" width="8.5703125" style="80" customWidth="1"/>
    <col min="4" max="4" width="7.85546875" style="92" customWidth="1"/>
    <col min="5" max="5" width="10.140625" style="93" customWidth="1"/>
    <col min="6" max="6" width="9.5703125" style="39" customWidth="1"/>
    <col min="7" max="7" width="11" style="39" customWidth="1"/>
    <col min="8" max="8" width="10.7109375" style="79" customWidth="1"/>
  </cols>
  <sheetData>
    <row r="1" spans="1:26" x14ac:dyDescent="0.25">
      <c r="A1" s="42" t="s">
        <v>107</v>
      </c>
      <c r="B1" s="43"/>
      <c r="C1" s="39"/>
      <c r="D1" s="39"/>
      <c r="E1" s="43"/>
      <c r="F1" s="43"/>
      <c r="H1" s="4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42" t="s">
        <v>128</v>
      </c>
      <c r="B2" s="43"/>
      <c r="C2" s="39"/>
      <c r="D2" s="39"/>
      <c r="E2" s="43"/>
      <c r="F2" s="43"/>
      <c r="H2" s="4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3.25" customHeight="1" x14ac:dyDescent="0.25">
      <c r="A3" s="150" t="s">
        <v>129</v>
      </c>
      <c r="B3" s="150"/>
      <c r="C3" s="45"/>
      <c r="D3" s="46">
        <f>D4+D5</f>
        <v>124.40000000000003</v>
      </c>
      <c r="E3" s="47"/>
      <c r="F3" s="48"/>
      <c r="G3" s="48"/>
      <c r="H3" s="49"/>
      <c r="I3" s="4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.75" customHeight="1" x14ac:dyDescent="0.25">
      <c r="A4" s="150" t="s">
        <v>108</v>
      </c>
      <c r="B4" s="151"/>
      <c r="C4" s="45"/>
      <c r="D4" s="46">
        <f>D25+D39</f>
        <v>291.55</v>
      </c>
      <c r="E4" s="47"/>
      <c r="F4" s="48"/>
      <c r="G4" s="48"/>
      <c r="H4" s="50"/>
      <c r="I4" s="4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 x14ac:dyDescent="0.25">
      <c r="A5" s="150" t="s">
        <v>109</v>
      </c>
      <c r="B5" s="151"/>
      <c r="C5" s="45"/>
      <c r="D5" s="46">
        <f>D8+D29+D37</f>
        <v>-167.14999999999998</v>
      </c>
      <c r="E5" s="47"/>
      <c r="F5" s="48"/>
      <c r="G5" s="48"/>
      <c r="H5" s="49"/>
      <c r="I5" s="4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25">
      <c r="A6" s="166" t="s">
        <v>130</v>
      </c>
      <c r="B6" s="167"/>
      <c r="C6" s="167"/>
      <c r="D6" s="167"/>
      <c r="E6" s="167"/>
      <c r="F6" s="167"/>
      <c r="G6" s="167"/>
      <c r="H6" s="168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56.25" customHeight="1" x14ac:dyDescent="0.25">
      <c r="A7" s="136" t="s">
        <v>57</v>
      </c>
      <c r="B7" s="137"/>
      <c r="C7" s="51" t="s">
        <v>58</v>
      </c>
      <c r="D7" s="52" t="s">
        <v>59</v>
      </c>
      <c r="E7" s="53" t="s">
        <v>60</v>
      </c>
      <c r="F7" s="54" t="s">
        <v>61</v>
      </c>
      <c r="G7" s="55" t="s">
        <v>62</v>
      </c>
      <c r="H7" s="54" t="s">
        <v>63</v>
      </c>
    </row>
    <row r="8" spans="1:26" ht="17.25" customHeight="1" x14ac:dyDescent="0.25">
      <c r="A8" s="136" t="s">
        <v>64</v>
      </c>
      <c r="B8" s="138"/>
      <c r="C8" s="48">
        <f>C12+C15+C18+C21</f>
        <v>15.830000000000002</v>
      </c>
      <c r="D8" s="56">
        <v>-163.26</v>
      </c>
      <c r="E8" s="57">
        <f>E12+E15+E18+E21</f>
        <v>581.62</v>
      </c>
      <c r="F8" s="57">
        <f>F12+F15+F18+F21</f>
        <v>621.75</v>
      </c>
      <c r="G8" s="58">
        <f>F8</f>
        <v>621.75</v>
      </c>
      <c r="H8" s="56">
        <f>F8-E8+D8</f>
        <v>-123.13</v>
      </c>
    </row>
    <row r="9" spans="1:26" x14ac:dyDescent="0.25">
      <c r="A9" s="59" t="s">
        <v>65</v>
      </c>
      <c r="B9" s="60"/>
      <c r="C9" s="57">
        <f>C8-C10</f>
        <v>14.247000000000002</v>
      </c>
      <c r="D9" s="56">
        <f>D8-D10</f>
        <v>-146.934</v>
      </c>
      <c r="E9" s="56">
        <f t="shared" ref="E9:G9" si="0">E8-E10</f>
        <v>523.45799999999997</v>
      </c>
      <c r="F9" s="56">
        <f t="shared" si="0"/>
        <v>559.57500000000005</v>
      </c>
      <c r="G9" s="56">
        <f t="shared" si="0"/>
        <v>559.57500000000005</v>
      </c>
      <c r="H9" s="56">
        <f>F9-E9+D9</f>
        <v>-110.81699999999992</v>
      </c>
    </row>
    <row r="10" spans="1:26" x14ac:dyDescent="0.25">
      <c r="A10" s="139" t="s">
        <v>66</v>
      </c>
      <c r="B10" s="140"/>
      <c r="C10" s="57">
        <f>C8*10%</f>
        <v>1.5830000000000002</v>
      </c>
      <c r="D10" s="56">
        <f>D8*10%</f>
        <v>-16.326000000000001</v>
      </c>
      <c r="E10" s="57">
        <f>E8*10%</f>
        <v>58.162000000000006</v>
      </c>
      <c r="F10" s="57">
        <f>F8*10%</f>
        <v>62.175000000000004</v>
      </c>
      <c r="G10" s="57">
        <f>G8*10%</f>
        <v>62.175000000000004</v>
      </c>
      <c r="H10" s="56">
        <f>F10-E10+D10</f>
        <v>-12.313000000000002</v>
      </c>
    </row>
    <row r="11" spans="1:26" ht="12.75" customHeight="1" x14ac:dyDescent="0.25">
      <c r="A11" s="141" t="s">
        <v>67</v>
      </c>
      <c r="B11" s="142"/>
      <c r="C11" s="142"/>
      <c r="D11" s="142"/>
      <c r="E11" s="142"/>
      <c r="F11" s="142"/>
      <c r="G11" s="142"/>
      <c r="H11" s="138"/>
    </row>
    <row r="12" spans="1:26" x14ac:dyDescent="0.25">
      <c r="A12" s="143" t="s">
        <v>47</v>
      </c>
      <c r="B12" s="144"/>
      <c r="C12" s="48">
        <v>5.65</v>
      </c>
      <c r="D12" s="56">
        <v>-61.67</v>
      </c>
      <c r="E12" s="57">
        <v>207.99</v>
      </c>
      <c r="F12" s="58">
        <v>223.66</v>
      </c>
      <c r="G12" s="58">
        <f>F12</f>
        <v>223.66</v>
      </c>
      <c r="H12" s="56">
        <f>F12-E12+D12</f>
        <v>-46.000000000000014</v>
      </c>
    </row>
    <row r="13" spans="1:26" x14ac:dyDescent="0.25">
      <c r="A13" s="59" t="s">
        <v>65</v>
      </c>
      <c r="B13" s="60"/>
      <c r="C13" s="57">
        <f>C12-C14</f>
        <v>5.085</v>
      </c>
      <c r="D13" s="56">
        <f>D12-D14</f>
        <v>-55.503</v>
      </c>
      <c r="E13" s="56">
        <f t="shared" ref="E13:G13" si="1">E12-E14</f>
        <v>187.191</v>
      </c>
      <c r="F13" s="56">
        <f t="shared" si="1"/>
        <v>201.29399999999998</v>
      </c>
      <c r="G13" s="56">
        <f t="shared" si="1"/>
        <v>201.29399999999998</v>
      </c>
      <c r="H13" s="56">
        <f t="shared" ref="H13:H23" si="2">F13-E13+D13</f>
        <v>-41.40000000000002</v>
      </c>
    </row>
    <row r="14" spans="1:26" x14ac:dyDescent="0.25">
      <c r="A14" s="139" t="s">
        <v>66</v>
      </c>
      <c r="B14" s="140"/>
      <c r="C14" s="57">
        <f>C12*10%</f>
        <v>0.56500000000000006</v>
      </c>
      <c r="D14" s="56">
        <f>D12*10%</f>
        <v>-6.1670000000000007</v>
      </c>
      <c r="E14" s="56">
        <f t="shared" ref="E14:F14" si="3">E12*10%</f>
        <v>20.799000000000003</v>
      </c>
      <c r="F14" s="56">
        <f t="shared" si="3"/>
        <v>22.366</v>
      </c>
      <c r="G14" s="56">
        <f t="shared" ref="G14" si="4">G12*10%</f>
        <v>22.366</v>
      </c>
      <c r="H14" s="56">
        <f t="shared" si="2"/>
        <v>-4.6000000000000041</v>
      </c>
      <c r="J14" s="29"/>
    </row>
    <row r="15" spans="1:26" ht="23.25" customHeight="1" x14ac:dyDescent="0.25">
      <c r="A15" s="143" t="s">
        <v>41</v>
      </c>
      <c r="B15" s="144"/>
      <c r="C15" s="48">
        <v>3.45</v>
      </c>
      <c r="D15" s="56">
        <v>-37.08</v>
      </c>
      <c r="E15" s="57">
        <v>127</v>
      </c>
      <c r="F15" s="58">
        <v>136.58000000000001</v>
      </c>
      <c r="G15" s="58">
        <f>F15</f>
        <v>136.58000000000001</v>
      </c>
      <c r="H15" s="56">
        <f t="shared" si="2"/>
        <v>-27.499999999999986</v>
      </c>
    </row>
    <row r="16" spans="1:26" x14ac:dyDescent="0.25">
      <c r="A16" s="59" t="s">
        <v>65</v>
      </c>
      <c r="B16" s="60"/>
      <c r="C16" s="57">
        <f>C15-C17</f>
        <v>3.105</v>
      </c>
      <c r="D16" s="56">
        <f>D15-D17</f>
        <v>-33.372</v>
      </c>
      <c r="E16" s="56">
        <f t="shared" ref="E16:G16" si="5">E15-E17</f>
        <v>114.3</v>
      </c>
      <c r="F16" s="56">
        <f t="shared" si="5"/>
        <v>122.92200000000001</v>
      </c>
      <c r="G16" s="56">
        <f t="shared" si="5"/>
        <v>122.92200000000001</v>
      </c>
      <c r="H16" s="56">
        <f t="shared" si="2"/>
        <v>-24.749999999999986</v>
      </c>
    </row>
    <row r="17" spans="1:8" ht="15" customHeight="1" x14ac:dyDescent="0.25">
      <c r="A17" s="139" t="s">
        <v>66</v>
      </c>
      <c r="B17" s="140"/>
      <c r="C17" s="57">
        <f>C15*10%</f>
        <v>0.34500000000000003</v>
      </c>
      <c r="D17" s="56">
        <f>D15*10%</f>
        <v>-3.7080000000000002</v>
      </c>
      <c r="E17" s="56">
        <f t="shared" ref="E17:F17" si="6">E15*10%</f>
        <v>12.700000000000001</v>
      </c>
      <c r="F17" s="56">
        <f t="shared" si="6"/>
        <v>13.658000000000001</v>
      </c>
      <c r="G17" s="56">
        <f t="shared" ref="G17" si="7">G15*10%</f>
        <v>13.658000000000001</v>
      </c>
      <c r="H17" s="56">
        <f t="shared" si="2"/>
        <v>-2.75</v>
      </c>
    </row>
    <row r="18" spans="1:8" ht="12" customHeight="1" x14ac:dyDescent="0.25">
      <c r="A18" s="143" t="s">
        <v>48</v>
      </c>
      <c r="B18" s="144"/>
      <c r="C18" s="51">
        <v>2.37</v>
      </c>
      <c r="D18" s="56">
        <v>-25.84</v>
      </c>
      <c r="E18" s="57">
        <v>87.24</v>
      </c>
      <c r="F18" s="58">
        <v>93.82</v>
      </c>
      <c r="G18" s="58">
        <f>F18</f>
        <v>93.82</v>
      </c>
      <c r="H18" s="56">
        <f t="shared" si="2"/>
        <v>-19.260000000000002</v>
      </c>
    </row>
    <row r="19" spans="1:8" ht="13.5" customHeight="1" x14ac:dyDescent="0.25">
      <c r="A19" s="59" t="s">
        <v>65</v>
      </c>
      <c r="B19" s="60"/>
      <c r="C19" s="57">
        <f>C18-C20</f>
        <v>2.133</v>
      </c>
      <c r="D19" s="56">
        <f>D18-D20</f>
        <v>-23.256</v>
      </c>
      <c r="E19" s="56">
        <f t="shared" ref="E19:G19" si="8">E18-E20</f>
        <v>78.515999999999991</v>
      </c>
      <c r="F19" s="56">
        <f t="shared" si="8"/>
        <v>84.437999999999988</v>
      </c>
      <c r="G19" s="56">
        <f t="shared" si="8"/>
        <v>84.437999999999988</v>
      </c>
      <c r="H19" s="56">
        <f t="shared" si="2"/>
        <v>-17.334000000000003</v>
      </c>
    </row>
    <row r="20" spans="1:8" ht="12.75" customHeight="1" x14ac:dyDescent="0.25">
      <c r="A20" s="139" t="s">
        <v>66</v>
      </c>
      <c r="B20" s="140"/>
      <c r="C20" s="57">
        <f>C18*10%</f>
        <v>0.23700000000000002</v>
      </c>
      <c r="D20" s="56">
        <f>D18*10%</f>
        <v>-2.5840000000000001</v>
      </c>
      <c r="E20" s="56">
        <f t="shared" ref="E20:F20" si="9">E18*10%</f>
        <v>8.7240000000000002</v>
      </c>
      <c r="F20" s="56">
        <f t="shared" si="9"/>
        <v>9.3819999999999997</v>
      </c>
      <c r="G20" s="56">
        <f t="shared" ref="G20" si="10">G18*10%</f>
        <v>9.3819999999999997</v>
      </c>
      <c r="H20" s="56">
        <f t="shared" si="2"/>
        <v>-1.9260000000000006</v>
      </c>
    </row>
    <row r="21" spans="1:8" ht="14.25" customHeight="1" x14ac:dyDescent="0.25">
      <c r="A21" s="61" t="s">
        <v>80</v>
      </c>
      <c r="B21" s="62"/>
      <c r="C21" s="48">
        <v>4.3600000000000003</v>
      </c>
      <c r="D21" s="56">
        <v>-38.67</v>
      </c>
      <c r="E21" s="57">
        <v>159.38999999999999</v>
      </c>
      <c r="F21" s="58">
        <v>167.69</v>
      </c>
      <c r="G21" s="58">
        <f>F21</f>
        <v>167.69</v>
      </c>
      <c r="H21" s="56">
        <f t="shared" si="2"/>
        <v>-30.36999999999999</v>
      </c>
    </row>
    <row r="22" spans="1:8" ht="14.25" customHeight="1" x14ac:dyDescent="0.25">
      <c r="A22" s="59" t="s">
        <v>65</v>
      </c>
      <c r="B22" s="60"/>
      <c r="C22" s="57">
        <f>C21-C23</f>
        <v>3.9240000000000004</v>
      </c>
      <c r="D22" s="56">
        <f>D21-D23</f>
        <v>-34.803000000000004</v>
      </c>
      <c r="E22" s="56">
        <f t="shared" ref="E22:G22" si="11">E21-E23</f>
        <v>143.45099999999999</v>
      </c>
      <c r="F22" s="56">
        <f t="shared" si="11"/>
        <v>150.92099999999999</v>
      </c>
      <c r="G22" s="56">
        <f t="shared" si="11"/>
        <v>150.92099999999999</v>
      </c>
      <c r="H22" s="56">
        <f t="shared" si="2"/>
        <v>-27.333000000000006</v>
      </c>
    </row>
    <row r="23" spans="1:8" x14ac:dyDescent="0.25">
      <c r="A23" s="139" t="s">
        <v>66</v>
      </c>
      <c r="B23" s="140"/>
      <c r="C23" s="57">
        <f>C21*10%</f>
        <v>0.43600000000000005</v>
      </c>
      <c r="D23" s="56">
        <f>D21*10%</f>
        <v>-3.8670000000000004</v>
      </c>
      <c r="E23" s="56">
        <f t="shared" ref="E23:F23" si="12">E21*10%</f>
        <v>15.939</v>
      </c>
      <c r="F23" s="56">
        <f t="shared" si="12"/>
        <v>16.769000000000002</v>
      </c>
      <c r="G23" s="56">
        <f t="shared" ref="G23" si="13">G21*10%</f>
        <v>16.769000000000002</v>
      </c>
      <c r="H23" s="56">
        <f t="shared" si="2"/>
        <v>-3.0369999999999986</v>
      </c>
    </row>
    <row r="24" spans="1:8" ht="7.5" customHeight="1" x14ac:dyDescent="0.25">
      <c r="A24" s="63"/>
      <c r="B24" s="64"/>
      <c r="C24" s="57"/>
      <c r="D24" s="56"/>
      <c r="E24" s="57"/>
      <c r="F24" s="58"/>
      <c r="G24" s="63"/>
      <c r="H24" s="58"/>
    </row>
    <row r="25" spans="1:8" ht="11.25" customHeight="1" x14ac:dyDescent="0.25">
      <c r="A25" s="136" t="s">
        <v>42</v>
      </c>
      <c r="B25" s="138"/>
      <c r="C25" s="48">
        <v>5.29</v>
      </c>
      <c r="D25" s="47">
        <v>124.25</v>
      </c>
      <c r="E25" s="48">
        <v>194.73</v>
      </c>
      <c r="F25" s="48">
        <v>209.41</v>
      </c>
      <c r="G25" s="66">
        <f>G26+G27</f>
        <v>543.50099999999998</v>
      </c>
      <c r="H25" s="47">
        <f>F25-E25-G25+D25+F25</f>
        <v>-195.16099999999992</v>
      </c>
    </row>
    <row r="26" spans="1:8" s="99" customFormat="1" ht="13.5" customHeight="1" x14ac:dyDescent="0.25">
      <c r="A26" s="59" t="s">
        <v>68</v>
      </c>
      <c r="B26" s="60"/>
      <c r="C26" s="57">
        <f>C25-C27</f>
        <v>4.7610000000000001</v>
      </c>
      <c r="D26" s="56">
        <v>123.24</v>
      </c>
      <c r="E26" s="57">
        <f>E25-E27</f>
        <v>175.25700000000001</v>
      </c>
      <c r="F26" s="57">
        <f>F25-F27</f>
        <v>188.46899999999999</v>
      </c>
      <c r="G26" s="100">
        <f>G57</f>
        <v>522.55999999999995</v>
      </c>
      <c r="H26" s="56">
        <f t="shared" ref="H26:H27" si="14">F26-E26-G26+D26+F26</f>
        <v>-197.63899999999995</v>
      </c>
    </row>
    <row r="27" spans="1:8" s="99" customFormat="1" ht="12.75" customHeight="1" x14ac:dyDescent="0.25">
      <c r="A27" s="139" t="s">
        <v>66</v>
      </c>
      <c r="B27" s="147"/>
      <c r="C27" s="57">
        <f>C25*10%</f>
        <v>0.52900000000000003</v>
      </c>
      <c r="D27" s="56">
        <v>1.01</v>
      </c>
      <c r="E27" s="57">
        <f>E25*10%</f>
        <v>19.472999999999999</v>
      </c>
      <c r="F27" s="57">
        <f>F25*10%</f>
        <v>20.941000000000003</v>
      </c>
      <c r="G27" s="56">
        <f>F27</f>
        <v>20.941000000000003</v>
      </c>
      <c r="H27" s="56">
        <f t="shared" si="14"/>
        <v>2.4780000000000051</v>
      </c>
    </row>
    <row r="28" spans="1:8" s="99" customFormat="1" ht="8.25" customHeight="1" x14ac:dyDescent="0.25">
      <c r="A28" s="108"/>
      <c r="B28" s="109"/>
      <c r="C28" s="57"/>
      <c r="D28" s="56"/>
      <c r="E28" s="57"/>
      <c r="F28" s="57"/>
      <c r="G28" s="56"/>
      <c r="H28" s="56"/>
    </row>
    <row r="29" spans="1:8" s="4" customFormat="1" ht="12.75" customHeight="1" x14ac:dyDescent="0.25">
      <c r="A29" s="163" t="s">
        <v>118</v>
      </c>
      <c r="B29" s="164"/>
      <c r="C29" s="48"/>
      <c r="D29" s="47">
        <v>-3.69</v>
      </c>
      <c r="E29" s="47">
        <f t="shared" ref="E29:G29" si="15">E31+E32+E33+E34</f>
        <v>28.9</v>
      </c>
      <c r="F29" s="47">
        <f t="shared" si="15"/>
        <v>29.11</v>
      </c>
      <c r="G29" s="47">
        <f t="shared" si="15"/>
        <v>29.11</v>
      </c>
      <c r="H29" s="47">
        <f>F29-E29-G29+D29+F29</f>
        <v>-3.4799999999999969</v>
      </c>
    </row>
    <row r="30" spans="1:8" ht="12.75" customHeight="1" x14ac:dyDescent="0.25">
      <c r="A30" s="59" t="s">
        <v>119</v>
      </c>
      <c r="B30" s="97"/>
      <c r="C30" s="57"/>
      <c r="D30" s="56"/>
      <c r="E30" s="57"/>
      <c r="F30" s="57"/>
      <c r="G30" s="98"/>
      <c r="H30" s="47"/>
    </row>
    <row r="31" spans="1:8" ht="12.75" customHeight="1" x14ac:dyDescent="0.25">
      <c r="A31" s="143" t="s">
        <v>120</v>
      </c>
      <c r="B31" s="165"/>
      <c r="C31" s="57"/>
      <c r="D31" s="56">
        <v>-0.24</v>
      </c>
      <c r="E31" s="56">
        <v>2.2799999999999998</v>
      </c>
      <c r="F31" s="57">
        <v>2.2599999999999998</v>
      </c>
      <c r="G31" s="57">
        <f>F31</f>
        <v>2.2599999999999998</v>
      </c>
      <c r="H31" s="56">
        <f t="shared" ref="H31:H34" si="16">F31-E31-G31+D31+F31</f>
        <v>-0.25999999999999979</v>
      </c>
    </row>
    <row r="32" spans="1:8" ht="12.75" customHeight="1" x14ac:dyDescent="0.25">
      <c r="A32" s="143" t="s">
        <v>121</v>
      </c>
      <c r="B32" s="165"/>
      <c r="C32" s="57"/>
      <c r="D32" s="56">
        <v>-0.86</v>
      </c>
      <c r="E32" s="56">
        <v>10.7</v>
      </c>
      <c r="F32" s="57">
        <v>10.58</v>
      </c>
      <c r="G32" s="57">
        <f t="shared" ref="G32:G34" si="17">F32</f>
        <v>10.58</v>
      </c>
      <c r="H32" s="56">
        <f t="shared" si="16"/>
        <v>-0.97999999999999865</v>
      </c>
    </row>
    <row r="33" spans="1:26" ht="12.75" customHeight="1" x14ac:dyDescent="0.25">
      <c r="A33" s="143" t="s">
        <v>122</v>
      </c>
      <c r="B33" s="165"/>
      <c r="C33" s="57"/>
      <c r="D33" s="56">
        <v>-2.4500000000000002</v>
      </c>
      <c r="E33" s="56">
        <v>13.75</v>
      </c>
      <c r="F33" s="57">
        <v>14.16</v>
      </c>
      <c r="G33" s="57">
        <f t="shared" si="17"/>
        <v>14.16</v>
      </c>
      <c r="H33" s="56">
        <f t="shared" si="16"/>
        <v>-2.0399999999999991</v>
      </c>
    </row>
    <row r="34" spans="1:26" ht="12.75" customHeight="1" x14ac:dyDescent="0.25">
      <c r="A34" s="143" t="s">
        <v>123</v>
      </c>
      <c r="B34" s="165"/>
      <c r="C34" s="57"/>
      <c r="D34" s="56">
        <v>-0.14000000000000001</v>
      </c>
      <c r="E34" s="56">
        <v>2.17</v>
      </c>
      <c r="F34" s="57">
        <v>2.11</v>
      </c>
      <c r="G34" s="57">
        <f t="shared" si="17"/>
        <v>2.11</v>
      </c>
      <c r="H34" s="56">
        <f t="shared" si="16"/>
        <v>-0.20000000000000018</v>
      </c>
      <c r="J34" s="29"/>
    </row>
    <row r="35" spans="1:26" s="4" customFormat="1" ht="13.5" customHeight="1" x14ac:dyDescent="0.25">
      <c r="A35" s="141" t="s">
        <v>104</v>
      </c>
      <c r="B35" s="162"/>
      <c r="C35" s="48"/>
      <c r="D35" s="47"/>
      <c r="E35" s="47">
        <f t="shared" ref="E35:G35" si="18">E8+E25+E29</f>
        <v>805.25</v>
      </c>
      <c r="F35" s="47">
        <f t="shared" si="18"/>
        <v>860.27</v>
      </c>
      <c r="G35" s="47">
        <f t="shared" si="18"/>
        <v>1194.3609999999999</v>
      </c>
      <c r="H35" s="47"/>
    </row>
    <row r="36" spans="1:26" s="4" customFormat="1" ht="13.5" customHeight="1" x14ac:dyDescent="0.25">
      <c r="A36" s="141" t="s">
        <v>105</v>
      </c>
      <c r="B36" s="162"/>
      <c r="C36" s="48"/>
      <c r="D36" s="47"/>
      <c r="E36" s="48"/>
      <c r="F36" s="48"/>
      <c r="G36" s="65"/>
      <c r="H36" s="47"/>
    </row>
    <row r="37" spans="1:26" ht="12.75" customHeight="1" x14ac:dyDescent="0.25">
      <c r="A37" s="160" t="s">
        <v>134</v>
      </c>
      <c r="B37" s="151"/>
      <c r="C37" s="48"/>
      <c r="D37" s="47">
        <v>-0.2</v>
      </c>
      <c r="E37" s="48">
        <v>0</v>
      </c>
      <c r="F37" s="67">
        <v>0.2</v>
      </c>
      <c r="G37" s="68">
        <v>0.2</v>
      </c>
      <c r="H37" s="47">
        <f>F37-E37-G37+D37+F37</f>
        <v>0</v>
      </c>
    </row>
    <row r="38" spans="1:26" ht="15" customHeight="1" x14ac:dyDescent="0.25">
      <c r="A38" s="145" t="s">
        <v>135</v>
      </c>
      <c r="B38" s="146"/>
      <c r="C38" s="57"/>
      <c r="D38" s="57">
        <v>0</v>
      </c>
      <c r="E38" s="57">
        <v>0</v>
      </c>
      <c r="F38" s="58">
        <v>0</v>
      </c>
      <c r="G38" s="55">
        <v>0</v>
      </c>
      <c r="H38" s="58">
        <v>0</v>
      </c>
    </row>
    <row r="39" spans="1:26" s="40" customFormat="1" ht="24" customHeight="1" x14ac:dyDescent="0.25">
      <c r="A39" s="160" t="s">
        <v>136</v>
      </c>
      <c r="B39" s="161"/>
      <c r="C39" s="69">
        <v>0</v>
      </c>
      <c r="D39" s="69">
        <v>167.3</v>
      </c>
      <c r="E39" s="69">
        <v>41.97</v>
      </c>
      <c r="F39" s="70">
        <v>41.97</v>
      </c>
      <c r="G39" s="71">
        <f>G40+G41</f>
        <v>7.1349</v>
      </c>
      <c r="H39" s="47">
        <f t="shared" ref="H39:H41" si="19">F39-E39-G39+D39+F39</f>
        <v>202.13510000000002</v>
      </c>
    </row>
    <row r="40" spans="1:26" ht="13.5" customHeight="1" x14ac:dyDescent="0.25">
      <c r="A40" s="59" t="s">
        <v>115</v>
      </c>
      <c r="B40" s="60"/>
      <c r="C40" s="57">
        <f>C39-C41</f>
        <v>0</v>
      </c>
      <c r="D40" s="56">
        <v>171.32</v>
      </c>
      <c r="E40" s="57">
        <f>E39-E41</f>
        <v>34.835099999999997</v>
      </c>
      <c r="F40" s="57">
        <f>F39-F41</f>
        <v>34.835099999999997</v>
      </c>
      <c r="G40" s="101">
        <v>0</v>
      </c>
      <c r="H40" s="47">
        <f t="shared" si="19"/>
        <v>206.1551</v>
      </c>
    </row>
    <row r="41" spans="1:26" s="40" customFormat="1" ht="16.5" customHeight="1" x14ac:dyDescent="0.25">
      <c r="A41" s="72" t="s">
        <v>49</v>
      </c>
      <c r="B41" s="73"/>
      <c r="C41" s="74">
        <v>0</v>
      </c>
      <c r="D41" s="75">
        <v>-4.0199999999999996</v>
      </c>
      <c r="E41" s="74">
        <f>E39*17%</f>
        <v>7.1349</v>
      </c>
      <c r="F41" s="74">
        <f>F39*17%</f>
        <v>7.1349</v>
      </c>
      <c r="G41" s="76">
        <f>F41</f>
        <v>7.1349</v>
      </c>
      <c r="H41" s="47">
        <f t="shared" si="19"/>
        <v>-4.0199999999999996</v>
      </c>
    </row>
    <row r="42" spans="1:26" s="4" customFormat="1" ht="14.25" customHeight="1" x14ac:dyDescent="0.25">
      <c r="A42" s="141" t="s">
        <v>106</v>
      </c>
      <c r="B42" s="162"/>
      <c r="C42" s="48"/>
      <c r="D42" s="77"/>
      <c r="E42" s="48">
        <f>E39+E37</f>
        <v>41.97</v>
      </c>
      <c r="F42" s="47">
        <f>F37+F39</f>
        <v>42.17</v>
      </c>
      <c r="G42" s="48">
        <f>G37+G39</f>
        <v>7.3349000000000002</v>
      </c>
      <c r="H42" s="67"/>
    </row>
    <row r="43" spans="1:26" x14ac:dyDescent="0.25">
      <c r="A43" s="148" t="s">
        <v>110</v>
      </c>
      <c r="B43" s="149"/>
      <c r="C43" s="48"/>
      <c r="D43" s="67"/>
      <c r="E43" s="48">
        <f>E35+E42</f>
        <v>847.22</v>
      </c>
      <c r="F43" s="48">
        <f t="shared" ref="F43:G43" si="20">F35+F42</f>
        <v>902.43999999999994</v>
      </c>
      <c r="G43" s="48">
        <f t="shared" si="20"/>
        <v>1201.6958999999999</v>
      </c>
      <c r="H43" s="47"/>
    </row>
    <row r="44" spans="1:26" ht="15.75" customHeight="1" x14ac:dyDescent="0.25">
      <c r="A44" s="148" t="s">
        <v>111</v>
      </c>
      <c r="B44" s="149"/>
      <c r="C44" s="48"/>
      <c r="D44" s="47">
        <f>D3</f>
        <v>124.40000000000003</v>
      </c>
      <c r="E44" s="48"/>
      <c r="F44" s="48"/>
      <c r="G44" s="48"/>
      <c r="H44" s="47">
        <f>F43-E43+D44+F43-G43</f>
        <v>-119.63589999999999</v>
      </c>
    </row>
    <row r="45" spans="1:26" ht="24.75" customHeight="1" x14ac:dyDescent="0.25">
      <c r="A45" s="150" t="s">
        <v>131</v>
      </c>
      <c r="B45" s="150"/>
      <c r="C45" s="45"/>
      <c r="D45" s="45"/>
      <c r="E45" s="47"/>
      <c r="F45" s="48"/>
      <c r="G45" s="48"/>
      <c r="H45" s="49">
        <f>H46+H47</f>
        <v>-119.63589999999994</v>
      </c>
      <c r="I45" s="36"/>
      <c r="J45" s="102"/>
      <c r="K45" s="10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.5" customHeight="1" x14ac:dyDescent="0.25">
      <c r="A46" s="150" t="s">
        <v>108</v>
      </c>
      <c r="B46" s="151"/>
      <c r="C46" s="45"/>
      <c r="D46" s="45"/>
      <c r="E46" s="47"/>
      <c r="F46" s="48"/>
      <c r="G46" s="48"/>
      <c r="H46" s="49">
        <f>H27+H39</f>
        <v>204.61310000000003</v>
      </c>
      <c r="I46" s="36"/>
      <c r="J46" s="10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.5" customHeight="1" x14ac:dyDescent="0.25">
      <c r="A47" s="152" t="s">
        <v>109</v>
      </c>
      <c r="B47" s="152"/>
      <c r="C47" s="45"/>
      <c r="D47" s="45"/>
      <c r="E47" s="47"/>
      <c r="F47" s="48"/>
      <c r="G47" s="48"/>
      <c r="H47" s="49">
        <f>H8+H26+H29</f>
        <v>-324.24899999999997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3.5" customHeight="1" x14ac:dyDescent="0.25">
      <c r="A48" s="103"/>
      <c r="B48" s="103"/>
      <c r="C48" s="104"/>
      <c r="D48" s="104"/>
      <c r="E48" s="105"/>
      <c r="F48" s="106"/>
      <c r="G48" s="106"/>
      <c r="H48" s="10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3.5" customHeight="1" x14ac:dyDescent="0.25">
      <c r="A49" s="103"/>
      <c r="B49" s="103"/>
      <c r="C49" s="104"/>
      <c r="D49" s="104"/>
      <c r="E49" s="105"/>
      <c r="F49" s="106"/>
      <c r="G49" s="106"/>
      <c r="H49" s="10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3.5" customHeight="1" x14ac:dyDescent="0.25">
      <c r="A50" s="103"/>
      <c r="B50" s="103"/>
      <c r="C50" s="104"/>
      <c r="D50" s="104"/>
      <c r="E50" s="105"/>
      <c r="F50" s="106"/>
      <c r="G50" s="106"/>
      <c r="H50" s="10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x14ac:dyDescent="0.25">
      <c r="A51" s="78" t="s">
        <v>132</v>
      </c>
      <c r="D51" s="81"/>
      <c r="E51" s="82"/>
      <c r="F51" s="83"/>
      <c r="G51" s="83"/>
    </row>
    <row r="52" spans="1:26" x14ac:dyDescent="0.25">
      <c r="A52" s="153" t="s">
        <v>52</v>
      </c>
      <c r="B52" s="140"/>
      <c r="C52" s="140"/>
      <c r="D52" s="154"/>
      <c r="E52" s="84" t="s">
        <v>53</v>
      </c>
      <c r="F52" s="85" t="s">
        <v>54</v>
      </c>
      <c r="G52" s="111" t="s">
        <v>113</v>
      </c>
      <c r="H52" s="58" t="s">
        <v>114</v>
      </c>
    </row>
    <row r="53" spans="1:26" x14ac:dyDescent="0.25">
      <c r="A53" s="157" t="s">
        <v>138</v>
      </c>
      <c r="B53" s="158"/>
      <c r="C53" s="158"/>
      <c r="D53" s="159"/>
      <c r="E53" s="117">
        <v>43252</v>
      </c>
      <c r="F53" s="85">
        <v>1</v>
      </c>
      <c r="G53" s="118">
        <v>1.5</v>
      </c>
      <c r="H53" s="58" t="s">
        <v>137</v>
      </c>
    </row>
    <row r="54" spans="1:26" x14ac:dyDescent="0.25">
      <c r="A54" s="157" t="s">
        <v>146</v>
      </c>
      <c r="B54" s="158"/>
      <c r="C54" s="158"/>
      <c r="D54" s="159"/>
      <c r="E54" s="117">
        <v>43374</v>
      </c>
      <c r="F54" s="85">
        <v>1</v>
      </c>
      <c r="G54" s="118">
        <v>16.100000000000001</v>
      </c>
      <c r="H54" s="58" t="s">
        <v>140</v>
      </c>
    </row>
    <row r="55" spans="1:26" x14ac:dyDescent="0.25">
      <c r="A55" s="157" t="s">
        <v>147</v>
      </c>
      <c r="B55" s="158"/>
      <c r="C55" s="158"/>
      <c r="D55" s="159"/>
      <c r="E55" s="117">
        <v>43344</v>
      </c>
      <c r="F55" s="85">
        <v>2</v>
      </c>
      <c r="G55" s="118">
        <v>39.5</v>
      </c>
      <c r="H55" s="58" t="s">
        <v>140</v>
      </c>
    </row>
    <row r="56" spans="1:26" x14ac:dyDescent="0.25">
      <c r="A56" s="157" t="s">
        <v>142</v>
      </c>
      <c r="B56" s="158"/>
      <c r="C56" s="158"/>
      <c r="D56" s="159"/>
      <c r="E56" s="117">
        <v>43405</v>
      </c>
      <c r="F56" s="85" t="s">
        <v>141</v>
      </c>
      <c r="G56" s="118">
        <v>465.46</v>
      </c>
      <c r="H56" s="58" t="s">
        <v>139</v>
      </c>
    </row>
    <row r="57" spans="1:26" s="4" customFormat="1" x14ac:dyDescent="0.25">
      <c r="A57" s="155" t="s">
        <v>7</v>
      </c>
      <c r="B57" s="156"/>
      <c r="C57" s="156"/>
      <c r="D57" s="137"/>
      <c r="E57" s="86"/>
      <c r="F57" s="87"/>
      <c r="G57" s="86">
        <f>SUM(G53:G56)</f>
        <v>522.55999999999995</v>
      </c>
      <c r="H57" s="67"/>
    </row>
    <row r="58" spans="1:26" s="4" customFormat="1" x14ac:dyDescent="0.25">
      <c r="A58" s="112"/>
      <c r="B58" s="113"/>
      <c r="C58" s="113"/>
      <c r="D58" s="113"/>
      <c r="E58" s="114"/>
      <c r="F58" s="115"/>
      <c r="G58" s="114"/>
      <c r="H58" s="116"/>
    </row>
    <row r="59" spans="1:26" x14ac:dyDescent="0.25">
      <c r="A59" s="78" t="s">
        <v>43</v>
      </c>
      <c r="D59" s="81"/>
      <c r="E59" s="82"/>
      <c r="F59" s="83"/>
      <c r="G59" s="83"/>
    </row>
    <row r="60" spans="1:26" x14ac:dyDescent="0.25">
      <c r="A60" s="78" t="s">
        <v>44</v>
      </c>
      <c r="D60" s="81"/>
      <c r="E60" s="82"/>
      <c r="F60" s="83"/>
      <c r="G60" s="83"/>
    </row>
    <row r="61" spans="1:26" ht="23.25" customHeight="1" x14ac:dyDescent="0.25">
      <c r="A61" s="153" t="s">
        <v>56</v>
      </c>
      <c r="B61" s="140"/>
      <c r="C61" s="140"/>
      <c r="D61" s="140"/>
      <c r="E61" s="154"/>
      <c r="F61" s="85" t="s">
        <v>54</v>
      </c>
      <c r="G61" s="88" t="s">
        <v>55</v>
      </c>
    </row>
    <row r="62" spans="1:26" x14ac:dyDescent="0.25">
      <c r="A62" s="153" t="s">
        <v>51</v>
      </c>
      <c r="B62" s="140"/>
      <c r="C62" s="140"/>
      <c r="D62" s="140"/>
      <c r="E62" s="154"/>
      <c r="F62" s="85"/>
      <c r="G62" s="85">
        <v>0</v>
      </c>
    </row>
    <row r="63" spans="1:26" x14ac:dyDescent="0.25">
      <c r="A63" s="89"/>
      <c r="B63" s="110"/>
      <c r="C63" s="110"/>
      <c r="D63" s="110"/>
      <c r="E63" s="110"/>
      <c r="F63" s="89"/>
      <c r="G63" s="89"/>
    </row>
    <row r="64" spans="1:26" x14ac:dyDescent="0.25">
      <c r="A64" s="42" t="s">
        <v>100</v>
      </c>
      <c r="D64" s="43"/>
      <c r="E64" s="39"/>
    </row>
    <row r="65" spans="1:7" x14ac:dyDescent="0.25">
      <c r="A65" s="78" t="s">
        <v>133</v>
      </c>
      <c r="B65" s="90"/>
      <c r="C65" s="91"/>
      <c r="D65" s="78"/>
      <c r="E65" s="39"/>
    </row>
    <row r="66" spans="1:7" ht="70.5" customHeight="1" x14ac:dyDescent="0.25">
      <c r="A66" s="135" t="s">
        <v>143</v>
      </c>
      <c r="B66" s="135"/>
      <c r="C66" s="135"/>
      <c r="D66" s="135"/>
      <c r="E66" s="135"/>
      <c r="F66" s="135"/>
      <c r="G66" s="135"/>
    </row>
    <row r="69" spans="1:7" x14ac:dyDescent="0.25">
      <c r="A69" s="43" t="s">
        <v>69</v>
      </c>
      <c r="E69" s="93" t="s">
        <v>70</v>
      </c>
    </row>
    <row r="70" spans="1:7" x14ac:dyDescent="0.25">
      <c r="A70" s="43" t="s">
        <v>71</v>
      </c>
    </row>
    <row r="71" spans="1:7" x14ac:dyDescent="0.25">
      <c r="A71" s="43" t="s">
        <v>78</v>
      </c>
    </row>
    <row r="73" spans="1:7" x14ac:dyDescent="0.25">
      <c r="A73" s="94" t="s">
        <v>72</v>
      </c>
      <c r="B73" s="95"/>
      <c r="C73" s="96"/>
    </row>
    <row r="74" spans="1:7" x14ac:dyDescent="0.25">
      <c r="A74" s="94" t="s">
        <v>73</v>
      </c>
      <c r="B74" s="95"/>
      <c r="C74" s="96" t="s">
        <v>25</v>
      </c>
    </row>
    <row r="75" spans="1:7" x14ac:dyDescent="0.25">
      <c r="A75" s="94" t="s">
        <v>74</v>
      </c>
      <c r="B75" s="95"/>
      <c r="C75" s="96" t="s">
        <v>75</v>
      </c>
    </row>
    <row r="76" spans="1:7" x14ac:dyDescent="0.25">
      <c r="A76" s="94" t="s">
        <v>76</v>
      </c>
      <c r="B76" s="95"/>
      <c r="C76" s="96" t="s">
        <v>77</v>
      </c>
    </row>
  </sheetData>
  <mergeCells count="42">
    <mergeCell ref="A3:B3"/>
    <mergeCell ref="A4:B4"/>
    <mergeCell ref="A5:B5"/>
    <mergeCell ref="A6:H6"/>
    <mergeCell ref="A17:B17"/>
    <mergeCell ref="A43:B43"/>
    <mergeCell ref="A37:B37"/>
    <mergeCell ref="A39:B39"/>
    <mergeCell ref="A42:B42"/>
    <mergeCell ref="A18:B18"/>
    <mergeCell ref="A20:B20"/>
    <mergeCell ref="A35:B35"/>
    <mergeCell ref="A36:B36"/>
    <mergeCell ref="A29:B29"/>
    <mergeCell ref="A31:B31"/>
    <mergeCell ref="A32:B32"/>
    <mergeCell ref="A33:B33"/>
    <mergeCell ref="A34:B34"/>
    <mergeCell ref="A61:E61"/>
    <mergeCell ref="A62:E62"/>
    <mergeCell ref="A52:D52"/>
    <mergeCell ref="A57:D57"/>
    <mergeCell ref="A53:D53"/>
    <mergeCell ref="A54:D54"/>
    <mergeCell ref="A55:D55"/>
    <mergeCell ref="A56:D56"/>
    <mergeCell ref="A66:G66"/>
    <mergeCell ref="A7:B7"/>
    <mergeCell ref="A8:B8"/>
    <mergeCell ref="A10:B10"/>
    <mergeCell ref="A11:H11"/>
    <mergeCell ref="A12:B12"/>
    <mergeCell ref="A23:B23"/>
    <mergeCell ref="A25:B25"/>
    <mergeCell ref="A38:B38"/>
    <mergeCell ref="A27:B27"/>
    <mergeCell ref="A14:B14"/>
    <mergeCell ref="A15:B15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2019-05-08T00:06:14Z</cp:lastPrinted>
  <dcterms:created xsi:type="dcterms:W3CDTF">2013-02-18T04:38:06Z</dcterms:created>
  <dcterms:modified xsi:type="dcterms:W3CDTF">2019-05-08T00:16:19Z</dcterms:modified>
</cp:coreProperties>
</file>